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usak.UADFD01\Documents\OPRAVY A ÚDRŽBA 2021\Oprava trati v úseku Kralupy - Velvary\"/>
    </mc:Choice>
  </mc:AlternateContent>
  <bookViews>
    <workbookView xWindow="0" yWindow="0" windowWidth="15990" windowHeight="7635" firstSheet="1" activeTab="2"/>
  </bookViews>
  <sheets>
    <sheet name="Rekapitulace stavby" sheetId="1" r:id="rId1"/>
    <sheet name="001 - Oprava železničního..." sheetId="2" r:id="rId2"/>
    <sheet name="002 - Oprava železničního..." sheetId="3" r:id="rId3"/>
    <sheet name="003 - Oprava žel. svršku ..." sheetId="4" r:id="rId4"/>
    <sheet name="01 - Oprava kolejového roštu" sheetId="5" r:id="rId5"/>
    <sheet name="02 - P2101" sheetId="6" r:id="rId6"/>
    <sheet name="03 - P2102" sheetId="7" r:id="rId7"/>
    <sheet name="04 - GPK" sheetId="8" r:id="rId8"/>
    <sheet name="01 - Oprava P2113" sheetId="9" r:id="rId9"/>
    <sheet name="02 - Oprava P2100" sheetId="10" r:id="rId10"/>
    <sheet name="006 - VRN" sheetId="11" r:id="rId11"/>
    <sheet name="001 - Kanceláře, sklad MO..." sheetId="12" r:id="rId12"/>
    <sheet name="002 - Skladiště MO (60003..." sheetId="13" r:id="rId13"/>
    <sheet name="003 - Obyt. budova č.p. 1..." sheetId="14" r:id="rId14"/>
    <sheet name="004 - Odstranění zpevněné..." sheetId="15" r:id="rId15"/>
  </sheets>
  <definedNames>
    <definedName name="_xlnm._FilterDatabase" localSheetId="11" hidden="1">'001 - Kanceláře, sklad MO...'!$C$125:$K$171</definedName>
    <definedName name="_xlnm._FilterDatabase" localSheetId="1" hidden="1">'001 - Oprava železničního...'!$C$122:$K$224</definedName>
    <definedName name="_xlnm._FilterDatabase" localSheetId="2" hidden="1">'002 - Oprava železničního...'!$C$122:$K$405</definedName>
    <definedName name="_xlnm._FilterDatabase" localSheetId="12" hidden="1">'002 - Skladiště MO (60003...'!$C$125:$K$177</definedName>
    <definedName name="_xlnm._FilterDatabase" localSheetId="13" hidden="1">'003 - Obyt. budova č.p. 1...'!$C$125:$K$175</definedName>
    <definedName name="_xlnm._FilterDatabase" localSheetId="3" hidden="1">'003 - Oprava žel. svršku ...'!$C$122:$K$208</definedName>
    <definedName name="_xlnm._FilterDatabase" localSheetId="14" hidden="1">'004 - Odstranění zpevněné...'!$C$130:$K$181</definedName>
    <definedName name="_xlnm._FilterDatabase" localSheetId="10" hidden="1">'006 - VRN'!$C$120:$K$144</definedName>
    <definedName name="_xlnm._FilterDatabase" localSheetId="4" hidden="1">'01 - Oprava kolejového roštu'!$C$126:$K$220</definedName>
    <definedName name="_xlnm._FilterDatabase" localSheetId="8" hidden="1">'01 - Oprava P2113'!$C$126:$K$240</definedName>
    <definedName name="_xlnm._FilterDatabase" localSheetId="9" hidden="1">'02 - Oprava P2100'!$C$126:$K$222</definedName>
    <definedName name="_xlnm._FilterDatabase" localSheetId="5" hidden="1">'02 - P2101'!$C$126:$K$167</definedName>
    <definedName name="_xlnm._FilterDatabase" localSheetId="6" hidden="1">'03 - P2102'!$C$126:$K$167</definedName>
    <definedName name="_xlnm._FilterDatabase" localSheetId="7" hidden="1">'04 - GPK'!$C$126:$K$142</definedName>
    <definedName name="_xlnm.Print_Titles" localSheetId="11">'001 - Kanceláře, sklad MO...'!$125:$125</definedName>
    <definedName name="_xlnm.Print_Titles" localSheetId="1">'001 - Oprava železničního...'!$122:$122</definedName>
    <definedName name="_xlnm.Print_Titles" localSheetId="2">'002 - Oprava železničního...'!$122:$122</definedName>
    <definedName name="_xlnm.Print_Titles" localSheetId="12">'002 - Skladiště MO (60003...'!$125:$125</definedName>
    <definedName name="_xlnm.Print_Titles" localSheetId="13">'003 - Obyt. budova č.p. 1...'!$125:$125</definedName>
    <definedName name="_xlnm.Print_Titles" localSheetId="3">'003 - Oprava žel. svršku ...'!$122:$122</definedName>
    <definedName name="_xlnm.Print_Titles" localSheetId="14">'004 - Odstranění zpevněné...'!$130:$130</definedName>
    <definedName name="_xlnm.Print_Titles" localSheetId="10">'006 - VRN'!$120:$120</definedName>
    <definedName name="_xlnm.Print_Titles" localSheetId="4">'01 - Oprava kolejového roštu'!$126:$126</definedName>
    <definedName name="_xlnm.Print_Titles" localSheetId="8">'01 - Oprava P2113'!$126:$126</definedName>
    <definedName name="_xlnm.Print_Titles" localSheetId="9">'02 - Oprava P2100'!$126:$126</definedName>
    <definedName name="_xlnm.Print_Titles" localSheetId="5">'02 - P2101'!$126:$126</definedName>
    <definedName name="_xlnm.Print_Titles" localSheetId="6">'03 - P2102'!$126:$126</definedName>
    <definedName name="_xlnm.Print_Titles" localSheetId="7">'04 - GPK'!$126:$126</definedName>
    <definedName name="_xlnm.Print_Titles" localSheetId="0">'Rekapitulace stavby'!$92:$92</definedName>
    <definedName name="_xlnm.Print_Area" localSheetId="11">'001 - Kanceláře, sklad MO...'!$C$4:$J$76,'001 - Kanceláře, sklad MO...'!$C$82:$J$105,'001 - Kanceláře, sklad MO...'!$C$111:$K$171</definedName>
    <definedName name="_xlnm.Print_Area" localSheetId="1">'001 - Oprava železničního...'!$C$4:$J$76,'001 - Oprava železničního...'!$C$82:$J$102,'001 - Oprava železničního...'!$C$108:$K$224</definedName>
    <definedName name="_xlnm.Print_Area" localSheetId="2">'002 - Oprava železničního...'!$C$4:$J$76,'002 - Oprava železničního...'!$C$82:$J$102,'002 - Oprava železničního...'!$C$108:$K$405</definedName>
    <definedName name="_xlnm.Print_Area" localSheetId="12">'002 - Skladiště MO (60003...'!$C$4:$J$76,'002 - Skladiště MO (60003...'!$C$82:$J$105,'002 - Skladiště MO (60003...'!$C$111:$K$177</definedName>
    <definedName name="_xlnm.Print_Area" localSheetId="13">'003 - Obyt. budova č.p. 1...'!$C$4:$J$76,'003 - Obyt. budova č.p. 1...'!$C$82:$J$105,'003 - Obyt. budova č.p. 1...'!$C$111:$K$175</definedName>
    <definedName name="_xlnm.Print_Area" localSheetId="3">'003 - Oprava žel. svršku ...'!$C$4:$J$76,'003 - Oprava žel. svršku ...'!$C$82:$J$102,'003 - Oprava žel. svršku ...'!$C$108:$K$208</definedName>
    <definedName name="_xlnm.Print_Area" localSheetId="14">'004 - Odstranění zpevněné...'!$C$4:$J$76,'004 - Odstranění zpevněné...'!$C$82:$J$110,'004 - Odstranění zpevněné...'!$C$116:$K$181</definedName>
    <definedName name="_xlnm.Print_Area" localSheetId="10">'006 - VRN'!$C$4:$J$76,'006 - VRN'!$C$82:$J$100,'006 - VRN'!$C$106:$K$144</definedName>
    <definedName name="_xlnm.Print_Area" localSheetId="4">'01 - Oprava kolejového roštu'!$C$4:$J$76,'01 - Oprava kolejového roštu'!$C$82:$J$104,'01 - Oprava kolejového roštu'!$C$110:$K$220</definedName>
    <definedName name="_xlnm.Print_Area" localSheetId="8">'01 - Oprava P2113'!$C$4:$J$76,'01 - Oprava P2113'!$C$82:$J$104,'01 - Oprava P2113'!$C$110:$K$240</definedName>
    <definedName name="_xlnm.Print_Area" localSheetId="9">'02 - Oprava P2100'!$C$4:$J$76,'02 - Oprava P2100'!$C$82:$J$104,'02 - Oprava P2100'!$C$110:$K$222</definedName>
    <definedName name="_xlnm.Print_Area" localSheetId="5">'02 - P2101'!$C$4:$J$76,'02 - P2101'!$C$82:$J$104,'02 - P2101'!$C$110:$K$167</definedName>
    <definedName name="_xlnm.Print_Area" localSheetId="6">'03 - P2102'!$C$4:$J$76,'03 - P2102'!$C$82:$J$104,'03 - P2102'!$C$110:$K$167</definedName>
    <definedName name="_xlnm.Print_Area" localSheetId="7">'04 - GPK'!$C$4:$J$76,'04 - GPK'!$C$82:$J$104,'04 - GPK'!$C$110:$K$142</definedName>
    <definedName name="_xlnm.Print_Area" localSheetId="0">'Rekapitulace stavby'!$D$4:$AO$76,'Rekapitulace stavby'!$C$82:$AQ$113</definedName>
  </definedNames>
  <calcPr calcId="162913"/>
</workbook>
</file>

<file path=xl/calcChain.xml><?xml version="1.0" encoding="utf-8"?>
<calcChain xmlns="http://schemas.openxmlformats.org/spreadsheetml/2006/main">
  <c r="J39" i="15" l="1"/>
  <c r="J38" i="15"/>
  <c r="AY112" i="1"/>
  <c r="J37" i="15"/>
  <c r="AX112" i="1" s="1"/>
  <c r="BI181" i="15"/>
  <c r="BH181" i="15"/>
  <c r="BG181" i="15"/>
  <c r="BF181" i="15"/>
  <c r="T181" i="15"/>
  <c r="R181" i="15"/>
  <c r="P181" i="15"/>
  <c r="BI180" i="15"/>
  <c r="BH180" i="15"/>
  <c r="BG180" i="15"/>
  <c r="BF180" i="15"/>
  <c r="T180" i="15"/>
  <c r="R180" i="15"/>
  <c r="P180" i="15"/>
  <c r="BI179" i="15"/>
  <c r="BH179" i="15"/>
  <c r="BG179" i="15"/>
  <c r="BF179" i="15"/>
  <c r="T179" i="15"/>
  <c r="R179" i="15"/>
  <c r="P179" i="15"/>
  <c r="BI177" i="15"/>
  <c r="BH177" i="15"/>
  <c r="BG177" i="15"/>
  <c r="BF177" i="15"/>
  <c r="T177" i="15"/>
  <c r="T176" i="15"/>
  <c r="R177" i="15"/>
  <c r="R176" i="15"/>
  <c r="P177" i="15"/>
  <c r="P176" i="15"/>
  <c r="BI175" i="15"/>
  <c r="BH175" i="15"/>
  <c r="BG175" i="15"/>
  <c r="BF175" i="15"/>
  <c r="T175" i="15"/>
  <c r="T174" i="15" s="1"/>
  <c r="R175" i="15"/>
  <c r="R174" i="15"/>
  <c r="P175" i="15"/>
  <c r="P174" i="15" s="1"/>
  <c r="BI172" i="15"/>
  <c r="BH172" i="15"/>
  <c r="BG172" i="15"/>
  <c r="BF172" i="15"/>
  <c r="T172" i="15"/>
  <c r="T171" i="15"/>
  <c r="T170" i="15" s="1"/>
  <c r="R172" i="15"/>
  <c r="R171" i="15" s="1"/>
  <c r="R170" i="15" s="1"/>
  <c r="P172" i="15"/>
  <c r="P171" i="15" s="1"/>
  <c r="P170" i="15" s="1"/>
  <c r="BI165" i="15"/>
  <c r="BH165" i="15"/>
  <c r="BG165" i="15"/>
  <c r="BF165" i="15"/>
  <c r="T165" i="15"/>
  <c r="R165" i="15"/>
  <c r="P165" i="15"/>
  <c r="BI164" i="15"/>
  <c r="BH164" i="15"/>
  <c r="BG164" i="15"/>
  <c r="BF164" i="15"/>
  <c r="T164" i="15"/>
  <c r="R164" i="15"/>
  <c r="P164" i="15"/>
  <c r="BI162" i="15"/>
  <c r="BH162" i="15"/>
  <c r="BG162" i="15"/>
  <c r="BF162" i="15"/>
  <c r="T162" i="15"/>
  <c r="R162" i="15"/>
  <c r="P162" i="15"/>
  <c r="BI161" i="15"/>
  <c r="BH161" i="15"/>
  <c r="BG161" i="15"/>
  <c r="BF161" i="15"/>
  <c r="T161" i="15"/>
  <c r="R161" i="15"/>
  <c r="P161" i="15"/>
  <c r="BI159" i="15"/>
  <c r="BH159" i="15"/>
  <c r="BG159" i="15"/>
  <c r="BF159" i="15"/>
  <c r="T159" i="15"/>
  <c r="R159" i="15"/>
  <c r="P159" i="15"/>
  <c r="BI158" i="15"/>
  <c r="BH158" i="15"/>
  <c r="BG158" i="15"/>
  <c r="BF158" i="15"/>
  <c r="T158" i="15"/>
  <c r="R158" i="15"/>
  <c r="P158" i="15"/>
  <c r="BI157" i="15"/>
  <c r="BH157" i="15"/>
  <c r="BG157" i="15"/>
  <c r="BF157" i="15"/>
  <c r="T157" i="15"/>
  <c r="R157" i="15"/>
  <c r="P157" i="15"/>
  <c r="BI155" i="15"/>
  <c r="BH155" i="15"/>
  <c r="BG155" i="15"/>
  <c r="BF155" i="15"/>
  <c r="T155" i="15"/>
  <c r="R155" i="15"/>
  <c r="P155" i="15"/>
  <c r="BI154" i="15"/>
  <c r="BH154" i="15"/>
  <c r="BG154" i="15"/>
  <c r="BF154" i="15"/>
  <c r="T154" i="15"/>
  <c r="R154" i="15"/>
  <c r="P154" i="15"/>
  <c r="BI151" i="15"/>
  <c r="BH151" i="15"/>
  <c r="BG151" i="15"/>
  <c r="BF151" i="15"/>
  <c r="T151" i="15"/>
  <c r="R151" i="15"/>
  <c r="P151" i="15"/>
  <c r="BI149" i="15"/>
  <c r="BH149" i="15"/>
  <c r="BG149" i="15"/>
  <c r="BF149" i="15"/>
  <c r="T149" i="15"/>
  <c r="R149" i="15"/>
  <c r="P149" i="15"/>
  <c r="BI148" i="15"/>
  <c r="BH148" i="15"/>
  <c r="BG148" i="15"/>
  <c r="BF148" i="15"/>
  <c r="T148" i="15"/>
  <c r="R148" i="15"/>
  <c r="P148" i="15"/>
  <c r="BI147" i="15"/>
  <c r="BH147" i="15"/>
  <c r="BG147" i="15"/>
  <c r="BF147" i="15"/>
  <c r="T147" i="15"/>
  <c r="R147" i="15"/>
  <c r="P147" i="15"/>
  <c r="BI146" i="15"/>
  <c r="BH146" i="15"/>
  <c r="BG146" i="15"/>
  <c r="BF146" i="15"/>
  <c r="T146" i="15"/>
  <c r="R146" i="15"/>
  <c r="P146" i="15"/>
  <c r="BI145" i="15"/>
  <c r="BH145" i="15"/>
  <c r="BG145" i="15"/>
  <c r="BF145" i="15"/>
  <c r="T145" i="15"/>
  <c r="R145" i="15"/>
  <c r="P145" i="15"/>
  <c r="BI143" i="15"/>
  <c r="BH143" i="15"/>
  <c r="BG143" i="15"/>
  <c r="BF143" i="15"/>
  <c r="T143" i="15"/>
  <c r="R143" i="15"/>
  <c r="P143" i="15"/>
  <c r="BI142" i="15"/>
  <c r="BH142" i="15"/>
  <c r="BG142" i="15"/>
  <c r="BF142" i="15"/>
  <c r="T142" i="15"/>
  <c r="R142" i="15"/>
  <c r="P142" i="15"/>
  <c r="BI141" i="15"/>
  <c r="BH141" i="15"/>
  <c r="BG141" i="15"/>
  <c r="BF141" i="15"/>
  <c r="T141" i="15"/>
  <c r="R141" i="15"/>
  <c r="P141" i="15"/>
  <c r="BI140" i="15"/>
  <c r="BH140" i="15"/>
  <c r="BG140" i="15"/>
  <c r="BF140" i="15"/>
  <c r="T140" i="15"/>
  <c r="R140" i="15"/>
  <c r="P140" i="15"/>
  <c r="BI138" i="15"/>
  <c r="BH138" i="15"/>
  <c r="BG138" i="15"/>
  <c r="BF138" i="15"/>
  <c r="T138" i="15"/>
  <c r="R138" i="15"/>
  <c r="P138" i="15"/>
  <c r="BI137" i="15"/>
  <c r="BH137" i="15"/>
  <c r="BG137" i="15"/>
  <c r="BF137" i="15"/>
  <c r="T137" i="15"/>
  <c r="R137" i="15"/>
  <c r="P137" i="15"/>
  <c r="BI136" i="15"/>
  <c r="BH136" i="15"/>
  <c r="BG136" i="15"/>
  <c r="BF136" i="15"/>
  <c r="T136" i="15"/>
  <c r="R136" i="15"/>
  <c r="P136" i="15"/>
  <c r="BI135" i="15"/>
  <c r="BH135" i="15"/>
  <c r="BG135" i="15"/>
  <c r="BF135" i="15"/>
  <c r="T135" i="15"/>
  <c r="R135" i="15"/>
  <c r="P135" i="15"/>
  <c r="BI134" i="15"/>
  <c r="BH134" i="15"/>
  <c r="BG134" i="15"/>
  <c r="BF134" i="15"/>
  <c r="T134" i="15"/>
  <c r="R134" i="15"/>
  <c r="P134" i="15"/>
  <c r="F125" i="15"/>
  <c r="E123" i="15"/>
  <c r="F91" i="15"/>
  <c r="E89" i="15"/>
  <c r="J26" i="15"/>
  <c r="E26" i="15"/>
  <c r="J94" i="15" s="1"/>
  <c r="J25" i="15"/>
  <c r="J23" i="15"/>
  <c r="E23" i="15"/>
  <c r="J127" i="15" s="1"/>
  <c r="J22" i="15"/>
  <c r="J20" i="15"/>
  <c r="E20" i="15"/>
  <c r="F128" i="15" s="1"/>
  <c r="J19" i="15"/>
  <c r="J17" i="15"/>
  <c r="E17" i="15"/>
  <c r="F93" i="15" s="1"/>
  <c r="J16" i="15"/>
  <c r="J14" i="15"/>
  <c r="J125" i="15" s="1"/>
  <c r="E7" i="15"/>
  <c r="E85" i="15"/>
  <c r="J39" i="14"/>
  <c r="J38" i="14"/>
  <c r="AY111" i="1" s="1"/>
  <c r="J37" i="14"/>
  <c r="AX111" i="1"/>
  <c r="BI175" i="14"/>
  <c r="BH175" i="14"/>
  <c r="BG175" i="14"/>
  <c r="BF175" i="14"/>
  <c r="T175" i="14"/>
  <c r="T174" i="14" s="1"/>
  <c r="T173" i="14" s="1"/>
  <c r="R175" i="14"/>
  <c r="R174" i="14" s="1"/>
  <c r="R173" i="14" s="1"/>
  <c r="P175" i="14"/>
  <c r="P174" i="14"/>
  <c r="P173" i="14" s="1"/>
  <c r="BI165" i="14"/>
  <c r="BH165" i="14"/>
  <c r="BG165" i="14"/>
  <c r="BF165" i="14"/>
  <c r="T165" i="14"/>
  <c r="R165" i="14"/>
  <c r="P165" i="14"/>
  <c r="BI163" i="14"/>
  <c r="BH163" i="14"/>
  <c r="BG163" i="14"/>
  <c r="BF163" i="14"/>
  <c r="T163" i="14"/>
  <c r="R163" i="14"/>
  <c r="P163" i="14"/>
  <c r="BI162" i="14"/>
  <c r="BH162" i="14"/>
  <c r="BG162" i="14"/>
  <c r="BF162" i="14"/>
  <c r="T162" i="14"/>
  <c r="R162" i="14"/>
  <c r="P162" i="14"/>
  <c r="BI161" i="14"/>
  <c r="BH161" i="14"/>
  <c r="BG161" i="14"/>
  <c r="BF161" i="14"/>
  <c r="T161" i="14"/>
  <c r="R161" i="14"/>
  <c r="P161" i="14"/>
  <c r="BI160" i="14"/>
  <c r="BH160" i="14"/>
  <c r="BG160" i="14"/>
  <c r="BF160" i="14"/>
  <c r="T160" i="14"/>
  <c r="R160" i="14"/>
  <c r="P160" i="14"/>
  <c r="BI159" i="14"/>
  <c r="BH159" i="14"/>
  <c r="BG159" i="14"/>
  <c r="BF159" i="14"/>
  <c r="T159" i="14"/>
  <c r="R159" i="14"/>
  <c r="P159" i="14"/>
  <c r="BI158" i="14"/>
  <c r="BH158" i="14"/>
  <c r="BG158" i="14"/>
  <c r="BF158" i="14"/>
  <c r="T158" i="14"/>
  <c r="R158" i="14"/>
  <c r="P158" i="14"/>
  <c r="BI156" i="14"/>
  <c r="BH156" i="14"/>
  <c r="BG156" i="14"/>
  <c r="BF156" i="14"/>
  <c r="T156" i="14"/>
  <c r="R156" i="14"/>
  <c r="P156" i="14"/>
  <c r="BI155" i="14"/>
  <c r="BH155" i="14"/>
  <c r="BG155" i="14"/>
  <c r="BF155" i="14"/>
  <c r="T155" i="14"/>
  <c r="R155" i="14"/>
  <c r="P155" i="14"/>
  <c r="BI154" i="14"/>
  <c r="BH154" i="14"/>
  <c r="BG154" i="14"/>
  <c r="BF154" i="14"/>
  <c r="T154" i="14"/>
  <c r="R154" i="14"/>
  <c r="P154" i="14"/>
  <c r="BI149" i="14"/>
  <c r="BH149" i="14"/>
  <c r="BG149" i="14"/>
  <c r="BF149" i="14"/>
  <c r="T149" i="14"/>
  <c r="R149" i="14"/>
  <c r="P149" i="14"/>
  <c r="BI148" i="14"/>
  <c r="BH148" i="14"/>
  <c r="BG148" i="14"/>
  <c r="BF148" i="14"/>
  <c r="T148" i="14"/>
  <c r="R148" i="14"/>
  <c r="P148" i="14"/>
  <c r="BI147" i="14"/>
  <c r="BH147" i="14"/>
  <c r="BG147" i="14"/>
  <c r="BF147" i="14"/>
  <c r="T147" i="14"/>
  <c r="R147" i="14"/>
  <c r="P147" i="14"/>
  <c r="BI143" i="14"/>
  <c r="BH143" i="14"/>
  <c r="BG143" i="14"/>
  <c r="BF143" i="14"/>
  <c r="T143" i="14"/>
  <c r="R143" i="14"/>
  <c r="P143" i="14"/>
  <c r="BI142" i="14"/>
  <c r="BH142" i="14"/>
  <c r="BG142" i="14"/>
  <c r="BF142" i="14"/>
  <c r="T142" i="14"/>
  <c r="R142" i="14"/>
  <c r="P142" i="14"/>
  <c r="BI141" i="14"/>
  <c r="BH141" i="14"/>
  <c r="BG141" i="14"/>
  <c r="BF141" i="14"/>
  <c r="T141" i="14"/>
  <c r="R141" i="14"/>
  <c r="P141" i="14"/>
  <c r="BI140" i="14"/>
  <c r="BH140" i="14"/>
  <c r="BG140" i="14"/>
  <c r="BF140" i="14"/>
  <c r="T140" i="14"/>
  <c r="R140" i="14"/>
  <c r="P140" i="14"/>
  <c r="BI138" i="14"/>
  <c r="BH138" i="14"/>
  <c r="BG138" i="14"/>
  <c r="BF138" i="14"/>
  <c r="T138" i="14"/>
  <c r="R138" i="14"/>
  <c r="P138" i="14"/>
  <c r="BI136" i="14"/>
  <c r="BH136" i="14"/>
  <c r="BG136" i="14"/>
  <c r="BF136" i="14"/>
  <c r="T136" i="14"/>
  <c r="R136" i="14"/>
  <c r="P136" i="14"/>
  <c r="BI135" i="14"/>
  <c r="BH135" i="14"/>
  <c r="BG135" i="14"/>
  <c r="BF135" i="14"/>
  <c r="T135" i="14"/>
  <c r="R135" i="14"/>
  <c r="P135" i="14"/>
  <c r="BI134" i="14"/>
  <c r="BH134" i="14"/>
  <c r="BG134" i="14"/>
  <c r="BF134" i="14"/>
  <c r="T134" i="14"/>
  <c r="R134" i="14"/>
  <c r="P134" i="14"/>
  <c r="BI132" i="14"/>
  <c r="BH132" i="14"/>
  <c r="BG132" i="14"/>
  <c r="BF132" i="14"/>
  <c r="T132" i="14"/>
  <c r="R132" i="14"/>
  <c r="P132" i="14"/>
  <c r="BI131" i="14"/>
  <c r="BH131" i="14"/>
  <c r="BG131" i="14"/>
  <c r="BF131" i="14"/>
  <c r="T131" i="14"/>
  <c r="R131" i="14"/>
  <c r="P131" i="14"/>
  <c r="BI129" i="14"/>
  <c r="BH129" i="14"/>
  <c r="BG129" i="14"/>
  <c r="BF129" i="14"/>
  <c r="T129" i="14"/>
  <c r="R129" i="14"/>
  <c r="P129" i="14"/>
  <c r="F120" i="14"/>
  <c r="E118" i="14"/>
  <c r="F91" i="14"/>
  <c r="E89" i="14"/>
  <c r="J26" i="14"/>
  <c r="E26" i="14"/>
  <c r="J123" i="14"/>
  <c r="J25" i="14"/>
  <c r="J23" i="14"/>
  <c r="E23" i="14"/>
  <c r="J122" i="14"/>
  <c r="J22" i="14"/>
  <c r="J20" i="14"/>
  <c r="E20" i="14"/>
  <c r="F94" i="14"/>
  <c r="J19" i="14"/>
  <c r="J17" i="14"/>
  <c r="E17" i="14"/>
  <c r="F122" i="14"/>
  <c r="J16" i="14"/>
  <c r="J14" i="14"/>
  <c r="J91" i="14" s="1"/>
  <c r="E7" i="14"/>
  <c r="E114" i="14" s="1"/>
  <c r="J39" i="13"/>
  <c r="J38" i="13"/>
  <c r="AY110" i="1"/>
  <c r="J37" i="13"/>
  <c r="AX110" i="1"/>
  <c r="BI176" i="13"/>
  <c r="BH176" i="13"/>
  <c r="BG176" i="13"/>
  <c r="BF176" i="13"/>
  <c r="T176" i="13"/>
  <c r="T175" i="13"/>
  <c r="T174" i="13" s="1"/>
  <c r="R176" i="13"/>
  <c r="R175" i="13" s="1"/>
  <c r="R174" i="13" s="1"/>
  <c r="P176" i="13"/>
  <c r="P175" i="13"/>
  <c r="P174" i="13" s="1"/>
  <c r="BI168" i="13"/>
  <c r="BH168" i="13"/>
  <c r="BG168" i="13"/>
  <c r="BF168" i="13"/>
  <c r="T168" i="13"/>
  <c r="R168" i="13"/>
  <c r="P168" i="13"/>
  <c r="BI167" i="13"/>
  <c r="BH167" i="13"/>
  <c r="BG167" i="13"/>
  <c r="BF167" i="13"/>
  <c r="T167" i="13"/>
  <c r="R167" i="13"/>
  <c r="P167" i="13"/>
  <c r="BI166" i="13"/>
  <c r="BH166" i="13"/>
  <c r="BG166" i="13"/>
  <c r="BF166" i="13"/>
  <c r="T166" i="13"/>
  <c r="R166" i="13"/>
  <c r="P166" i="13"/>
  <c r="BI164" i="13"/>
  <c r="BH164" i="13"/>
  <c r="BG164" i="13"/>
  <c r="BF164" i="13"/>
  <c r="T164" i="13"/>
  <c r="R164" i="13"/>
  <c r="P164" i="13"/>
  <c r="BI163" i="13"/>
  <c r="BH163" i="13"/>
  <c r="BG163" i="13"/>
  <c r="BF163" i="13"/>
  <c r="T163" i="13"/>
  <c r="R163" i="13"/>
  <c r="P163" i="13"/>
  <c r="BI161" i="13"/>
  <c r="BH161" i="13"/>
  <c r="BG161" i="13"/>
  <c r="BF161" i="13"/>
  <c r="T161" i="13"/>
  <c r="R161" i="13"/>
  <c r="P161" i="13"/>
  <c r="BI160" i="13"/>
  <c r="BH160" i="13"/>
  <c r="BG160" i="13"/>
  <c r="BF160" i="13"/>
  <c r="T160" i="13"/>
  <c r="R160" i="13"/>
  <c r="P160" i="13"/>
  <c r="BI159" i="13"/>
  <c r="BH159" i="13"/>
  <c r="BG159" i="13"/>
  <c r="BF159" i="13"/>
  <c r="T159" i="13"/>
  <c r="R159" i="13"/>
  <c r="P159" i="13"/>
  <c r="BI150" i="13"/>
  <c r="BH150" i="13"/>
  <c r="BG150" i="13"/>
  <c r="BF150" i="13"/>
  <c r="T150" i="13"/>
  <c r="R150" i="13"/>
  <c r="P150" i="13"/>
  <c r="BI149" i="13"/>
  <c r="BH149" i="13"/>
  <c r="BG149" i="13"/>
  <c r="BF149" i="13"/>
  <c r="T149" i="13"/>
  <c r="R149" i="13"/>
  <c r="P149" i="13"/>
  <c r="BI145" i="13"/>
  <c r="BH145" i="13"/>
  <c r="BG145" i="13"/>
  <c r="BF145" i="13"/>
  <c r="T145" i="13"/>
  <c r="R145" i="13"/>
  <c r="P145" i="13"/>
  <c r="BI143" i="13"/>
  <c r="BH143" i="13"/>
  <c r="BG143" i="13"/>
  <c r="BF143" i="13"/>
  <c r="T143" i="13"/>
  <c r="R143" i="13"/>
  <c r="P143" i="13"/>
  <c r="BI142" i="13"/>
  <c r="BH142" i="13"/>
  <c r="BG142" i="13"/>
  <c r="BF142" i="13"/>
  <c r="T142" i="13"/>
  <c r="R142" i="13"/>
  <c r="P142" i="13"/>
  <c r="BI141" i="13"/>
  <c r="BH141" i="13"/>
  <c r="BG141" i="13"/>
  <c r="BF141" i="13"/>
  <c r="T141" i="13"/>
  <c r="R141" i="13"/>
  <c r="P141" i="13"/>
  <c r="BI140" i="13"/>
  <c r="BH140" i="13"/>
  <c r="BG140" i="13"/>
  <c r="BF140" i="13"/>
  <c r="T140" i="13"/>
  <c r="R140" i="13"/>
  <c r="P140" i="13"/>
  <c r="BI138" i="13"/>
  <c r="BH138" i="13"/>
  <c r="BG138" i="13"/>
  <c r="BF138" i="13"/>
  <c r="T138" i="13"/>
  <c r="R138" i="13"/>
  <c r="P138" i="13"/>
  <c r="BI136" i="13"/>
  <c r="BH136" i="13"/>
  <c r="BG136" i="13"/>
  <c r="BF136" i="13"/>
  <c r="T136" i="13"/>
  <c r="R136" i="13"/>
  <c r="P136" i="13"/>
  <c r="BI135" i="13"/>
  <c r="BH135" i="13"/>
  <c r="BG135" i="13"/>
  <c r="BF135" i="13"/>
  <c r="T135" i="13"/>
  <c r="R135" i="13"/>
  <c r="P135" i="13"/>
  <c r="BI134" i="13"/>
  <c r="BH134" i="13"/>
  <c r="BG134" i="13"/>
  <c r="BF134" i="13"/>
  <c r="T134" i="13"/>
  <c r="R134" i="13"/>
  <c r="P134" i="13"/>
  <c r="BI132" i="13"/>
  <c r="BH132" i="13"/>
  <c r="BG132" i="13"/>
  <c r="BF132" i="13"/>
  <c r="T132" i="13"/>
  <c r="R132" i="13"/>
  <c r="P132" i="13"/>
  <c r="BI131" i="13"/>
  <c r="BH131" i="13"/>
  <c r="BG131" i="13"/>
  <c r="BF131" i="13"/>
  <c r="T131" i="13"/>
  <c r="R131" i="13"/>
  <c r="P131" i="13"/>
  <c r="BI129" i="13"/>
  <c r="BH129" i="13"/>
  <c r="BG129" i="13"/>
  <c r="BF129" i="13"/>
  <c r="T129" i="13"/>
  <c r="R129" i="13"/>
  <c r="P129" i="13"/>
  <c r="F120" i="13"/>
  <c r="E118" i="13"/>
  <c r="F91" i="13"/>
  <c r="E89" i="13"/>
  <c r="J26" i="13"/>
  <c r="E26" i="13"/>
  <c r="J94" i="13"/>
  <c r="J25" i="13"/>
  <c r="J23" i="13"/>
  <c r="E23" i="13"/>
  <c r="J122" i="13"/>
  <c r="J22" i="13"/>
  <c r="J20" i="13"/>
  <c r="E20" i="13"/>
  <c r="F123" i="13"/>
  <c r="J19" i="13"/>
  <c r="J17" i="13"/>
  <c r="E17" i="13"/>
  <c r="F93" i="13"/>
  <c r="J16" i="13"/>
  <c r="J14" i="13"/>
  <c r="J120" i="13"/>
  <c r="E7" i="13"/>
  <c r="E85" i="13" s="1"/>
  <c r="J39" i="12"/>
  <c r="J38" i="12"/>
  <c r="AY109" i="1"/>
  <c r="J37" i="12"/>
  <c r="AX109" i="1"/>
  <c r="BI171" i="12"/>
  <c r="BH171" i="12"/>
  <c r="BG171" i="12"/>
  <c r="BF171" i="12"/>
  <c r="T171" i="12"/>
  <c r="T170" i="12"/>
  <c r="T169" i="12" s="1"/>
  <c r="R171" i="12"/>
  <c r="R170" i="12"/>
  <c r="R169" i="12"/>
  <c r="P171" i="12"/>
  <c r="P170" i="12" s="1"/>
  <c r="P169" i="12" s="1"/>
  <c r="BI161" i="12"/>
  <c r="BH161" i="12"/>
  <c r="BG161" i="12"/>
  <c r="BF161" i="12"/>
  <c r="T161" i="12"/>
  <c r="R161" i="12"/>
  <c r="P161" i="12"/>
  <c r="BI159" i="12"/>
  <c r="BH159" i="12"/>
  <c r="BG159" i="12"/>
  <c r="BF159" i="12"/>
  <c r="T159" i="12"/>
  <c r="R159" i="12"/>
  <c r="P159" i="12"/>
  <c r="BI158" i="12"/>
  <c r="BH158" i="12"/>
  <c r="BG158" i="12"/>
  <c r="BF158" i="12"/>
  <c r="T158" i="12"/>
  <c r="R158" i="12"/>
  <c r="P158" i="12"/>
  <c r="BI157" i="12"/>
  <c r="BH157" i="12"/>
  <c r="BG157" i="12"/>
  <c r="BF157" i="12"/>
  <c r="T157" i="12"/>
  <c r="R157" i="12"/>
  <c r="P157" i="12"/>
  <c r="BI156" i="12"/>
  <c r="BH156" i="12"/>
  <c r="BG156" i="12"/>
  <c r="BF156" i="12"/>
  <c r="T156" i="12"/>
  <c r="R156" i="12"/>
  <c r="P156" i="12"/>
  <c r="BI155" i="12"/>
  <c r="BH155" i="12"/>
  <c r="BG155" i="12"/>
  <c r="BF155" i="12"/>
  <c r="T155" i="12"/>
  <c r="R155" i="12"/>
  <c r="P155" i="12"/>
  <c r="BI154" i="12"/>
  <c r="BH154" i="12"/>
  <c r="BG154" i="12"/>
  <c r="BF154" i="12"/>
  <c r="T154" i="12"/>
  <c r="R154" i="12"/>
  <c r="P154" i="12"/>
  <c r="BI152" i="12"/>
  <c r="BH152" i="12"/>
  <c r="BG152" i="12"/>
  <c r="BF152" i="12"/>
  <c r="T152" i="12"/>
  <c r="R152" i="12"/>
  <c r="P152" i="12"/>
  <c r="BI151" i="12"/>
  <c r="BH151" i="12"/>
  <c r="BG151" i="12"/>
  <c r="BF151" i="12"/>
  <c r="T151" i="12"/>
  <c r="R151" i="12"/>
  <c r="P151" i="12"/>
  <c r="BI150" i="12"/>
  <c r="BH150" i="12"/>
  <c r="BG150" i="12"/>
  <c r="BF150" i="12"/>
  <c r="T150" i="12"/>
  <c r="R150" i="12"/>
  <c r="P150" i="12"/>
  <c r="BI145" i="12"/>
  <c r="BH145" i="12"/>
  <c r="BG145" i="12"/>
  <c r="BF145" i="12"/>
  <c r="T145" i="12"/>
  <c r="R145" i="12"/>
  <c r="P145" i="12"/>
  <c r="BI144" i="12"/>
  <c r="BH144" i="12"/>
  <c r="BG144" i="12"/>
  <c r="BF144" i="12"/>
  <c r="T144" i="12"/>
  <c r="R144" i="12"/>
  <c r="P144" i="12"/>
  <c r="BI143" i="12"/>
  <c r="BH143" i="12"/>
  <c r="BG143" i="12"/>
  <c r="BF143" i="12"/>
  <c r="T143" i="12"/>
  <c r="R143" i="12"/>
  <c r="P143" i="12"/>
  <c r="BI142" i="12"/>
  <c r="BH142" i="12"/>
  <c r="BG142" i="12"/>
  <c r="BF142" i="12"/>
  <c r="T142" i="12"/>
  <c r="R142" i="12"/>
  <c r="P142" i="12"/>
  <c r="BI141" i="12"/>
  <c r="BH141" i="12"/>
  <c r="BG141" i="12"/>
  <c r="BF141" i="12"/>
  <c r="T141" i="12"/>
  <c r="R141" i="12"/>
  <c r="P141" i="12"/>
  <c r="BI140" i="12"/>
  <c r="BH140" i="12"/>
  <c r="BG140" i="12"/>
  <c r="BF140" i="12"/>
  <c r="T140" i="12"/>
  <c r="R140" i="12"/>
  <c r="P140" i="12"/>
  <c r="BI138" i="12"/>
  <c r="BH138" i="12"/>
  <c r="BG138" i="12"/>
  <c r="BF138" i="12"/>
  <c r="T138" i="12"/>
  <c r="R138" i="12"/>
  <c r="P138" i="12"/>
  <c r="BI136" i="12"/>
  <c r="BH136" i="12"/>
  <c r="BG136" i="12"/>
  <c r="BF136" i="12"/>
  <c r="T136" i="12"/>
  <c r="R136" i="12"/>
  <c r="P136" i="12"/>
  <c r="BI135" i="12"/>
  <c r="BH135" i="12"/>
  <c r="BG135" i="12"/>
  <c r="BF135" i="12"/>
  <c r="T135" i="12"/>
  <c r="R135" i="12"/>
  <c r="P135" i="12"/>
  <c r="BI134" i="12"/>
  <c r="BH134" i="12"/>
  <c r="BG134" i="12"/>
  <c r="BF134" i="12"/>
  <c r="T134" i="12"/>
  <c r="R134" i="12"/>
  <c r="P134" i="12"/>
  <c r="BI132" i="12"/>
  <c r="BH132" i="12"/>
  <c r="BG132" i="12"/>
  <c r="BF132" i="12"/>
  <c r="T132" i="12"/>
  <c r="R132" i="12"/>
  <c r="P132" i="12"/>
  <c r="BI131" i="12"/>
  <c r="BH131" i="12"/>
  <c r="BG131" i="12"/>
  <c r="BF131" i="12"/>
  <c r="T131" i="12"/>
  <c r="R131" i="12"/>
  <c r="P131" i="12"/>
  <c r="BI129" i="12"/>
  <c r="BH129" i="12"/>
  <c r="BG129" i="12"/>
  <c r="BF129" i="12"/>
  <c r="T129" i="12"/>
  <c r="R129" i="12"/>
  <c r="P129" i="12"/>
  <c r="F120" i="12"/>
  <c r="E118" i="12"/>
  <c r="F91" i="12"/>
  <c r="E89" i="12"/>
  <c r="J26" i="12"/>
  <c r="E26" i="12"/>
  <c r="J123" i="12" s="1"/>
  <c r="J25" i="12"/>
  <c r="J23" i="12"/>
  <c r="E23" i="12"/>
  <c r="J122" i="12" s="1"/>
  <c r="J22" i="12"/>
  <c r="J20" i="12"/>
  <c r="E20" i="12"/>
  <c r="F94" i="12" s="1"/>
  <c r="J19" i="12"/>
  <c r="J17" i="12"/>
  <c r="E17" i="12"/>
  <c r="F93" i="12" s="1"/>
  <c r="J16" i="12"/>
  <c r="J14" i="12"/>
  <c r="J120" i="12"/>
  <c r="E7" i="12"/>
  <c r="E114" i="12"/>
  <c r="J39" i="11"/>
  <c r="J38" i="11"/>
  <c r="AY107" i="1" s="1"/>
  <c r="J37" i="11"/>
  <c r="AX107" i="1" s="1"/>
  <c r="BI142" i="11"/>
  <c r="BH142" i="11"/>
  <c r="BG142" i="11"/>
  <c r="BF142" i="11"/>
  <c r="T142" i="11"/>
  <c r="R142" i="11"/>
  <c r="P142" i="11"/>
  <c r="BI139" i="11"/>
  <c r="BH139" i="11"/>
  <c r="BG139" i="11"/>
  <c r="BF139" i="11"/>
  <c r="T139" i="11"/>
  <c r="R139" i="11"/>
  <c r="P139" i="11"/>
  <c r="BI136" i="11"/>
  <c r="BH136" i="11"/>
  <c r="BG136" i="11"/>
  <c r="BF136" i="11"/>
  <c r="T136" i="11"/>
  <c r="R136" i="11"/>
  <c r="P136" i="11"/>
  <c r="BI129" i="11"/>
  <c r="BH129" i="11"/>
  <c r="BG129" i="11"/>
  <c r="BF129" i="11"/>
  <c r="T129" i="11"/>
  <c r="R129" i="11"/>
  <c r="P129" i="11"/>
  <c r="BI126" i="11"/>
  <c r="BH126" i="11"/>
  <c r="BG126" i="11"/>
  <c r="BF126" i="11"/>
  <c r="T126" i="11"/>
  <c r="R126" i="11"/>
  <c r="P126" i="11"/>
  <c r="BI123" i="11"/>
  <c r="BH123" i="11"/>
  <c r="BG123" i="11"/>
  <c r="BF123" i="11"/>
  <c r="T123" i="11"/>
  <c r="R123" i="11"/>
  <c r="P123" i="11"/>
  <c r="F115" i="11"/>
  <c r="E113" i="11"/>
  <c r="F91" i="11"/>
  <c r="E89" i="11"/>
  <c r="J26" i="11"/>
  <c r="E26" i="11"/>
  <c r="J118" i="11" s="1"/>
  <c r="J25" i="11"/>
  <c r="J23" i="11"/>
  <c r="E23" i="11"/>
  <c r="J93" i="11" s="1"/>
  <c r="J22" i="11"/>
  <c r="J20" i="11"/>
  <c r="E20" i="11"/>
  <c r="F94" i="11" s="1"/>
  <c r="J19" i="11"/>
  <c r="J17" i="11"/>
  <c r="E17" i="11"/>
  <c r="F117" i="11" s="1"/>
  <c r="J16" i="11"/>
  <c r="J14" i="11"/>
  <c r="J115" i="11" s="1"/>
  <c r="E7" i="11"/>
  <c r="E109" i="11"/>
  <c r="J41" i="10"/>
  <c r="J40" i="10"/>
  <c r="AY106" i="1" s="1"/>
  <c r="J39" i="10"/>
  <c r="AX106" i="1"/>
  <c r="BI220" i="10"/>
  <c r="BH220" i="10"/>
  <c r="BG220" i="10"/>
  <c r="BF220" i="10"/>
  <c r="T220" i="10"/>
  <c r="R220" i="10"/>
  <c r="P220" i="10"/>
  <c r="BI217" i="10"/>
  <c r="BH217" i="10"/>
  <c r="BG217" i="10"/>
  <c r="BF217" i="10"/>
  <c r="T217" i="10"/>
  <c r="R217" i="10"/>
  <c r="P217" i="10"/>
  <c r="BI214" i="10"/>
  <c r="BH214" i="10"/>
  <c r="BG214" i="10"/>
  <c r="BF214" i="10"/>
  <c r="T214" i="10"/>
  <c r="R214" i="10"/>
  <c r="P214" i="10"/>
  <c r="BI211" i="10"/>
  <c r="BH211" i="10"/>
  <c r="BG211" i="10"/>
  <c r="BF211" i="10"/>
  <c r="T211" i="10"/>
  <c r="R211" i="10"/>
  <c r="P211" i="10"/>
  <c r="BI208" i="10"/>
  <c r="BH208" i="10"/>
  <c r="BG208" i="10"/>
  <c r="BF208" i="10"/>
  <c r="T208" i="10"/>
  <c r="R208" i="10"/>
  <c r="P208" i="10"/>
  <c r="BI205" i="10"/>
  <c r="BH205" i="10"/>
  <c r="BG205" i="10"/>
  <c r="BF205" i="10"/>
  <c r="T205" i="10"/>
  <c r="R205" i="10"/>
  <c r="P205" i="10"/>
  <c r="BI199" i="10"/>
  <c r="BH199" i="10"/>
  <c r="BG199" i="10"/>
  <c r="BF199" i="10"/>
  <c r="T199" i="10"/>
  <c r="R199" i="10"/>
  <c r="P199" i="10"/>
  <c r="BI195" i="10"/>
  <c r="BH195" i="10"/>
  <c r="BG195" i="10"/>
  <c r="BF195" i="10"/>
  <c r="T195" i="10"/>
  <c r="R195" i="10"/>
  <c r="P195" i="10"/>
  <c r="BI192" i="10"/>
  <c r="BH192" i="10"/>
  <c r="BG192" i="10"/>
  <c r="BF192" i="10"/>
  <c r="T192" i="10"/>
  <c r="R192" i="10"/>
  <c r="P192" i="10"/>
  <c r="BI189" i="10"/>
  <c r="BH189" i="10"/>
  <c r="BG189" i="10"/>
  <c r="BF189" i="10"/>
  <c r="T189" i="10"/>
  <c r="R189" i="10"/>
  <c r="P189" i="10"/>
  <c r="BI186" i="10"/>
  <c r="BH186" i="10"/>
  <c r="BG186" i="10"/>
  <c r="BF186" i="10"/>
  <c r="T186" i="10"/>
  <c r="R186" i="10"/>
  <c r="P186" i="10"/>
  <c r="BI183" i="10"/>
  <c r="BH183" i="10"/>
  <c r="BG183" i="10"/>
  <c r="BF183" i="10"/>
  <c r="T183" i="10"/>
  <c r="R183" i="10"/>
  <c r="P183" i="10"/>
  <c r="BI180" i="10"/>
  <c r="BH180" i="10"/>
  <c r="BG180" i="10"/>
  <c r="BF180" i="10"/>
  <c r="T180" i="10"/>
  <c r="R180" i="10"/>
  <c r="P180" i="10"/>
  <c r="BI178" i="10"/>
  <c r="BH178" i="10"/>
  <c r="BG178" i="10"/>
  <c r="BF178" i="10"/>
  <c r="T178" i="10"/>
  <c r="R178" i="10"/>
  <c r="P178" i="10"/>
  <c r="BI175" i="10"/>
  <c r="BH175" i="10"/>
  <c r="BG175" i="10"/>
  <c r="BF175" i="10"/>
  <c r="T175" i="10"/>
  <c r="R175" i="10"/>
  <c r="P175" i="10"/>
  <c r="BI172" i="10"/>
  <c r="BH172" i="10"/>
  <c r="BG172" i="10"/>
  <c r="BF172" i="10"/>
  <c r="T172" i="10"/>
  <c r="R172" i="10"/>
  <c r="P172" i="10"/>
  <c r="BI169" i="10"/>
  <c r="BH169" i="10"/>
  <c r="BG169" i="10"/>
  <c r="BF169" i="10"/>
  <c r="T169" i="10"/>
  <c r="R169" i="10"/>
  <c r="P169" i="10"/>
  <c r="BI166" i="10"/>
  <c r="BH166" i="10"/>
  <c r="BG166" i="10"/>
  <c r="BF166" i="10"/>
  <c r="T166" i="10"/>
  <c r="R166" i="10"/>
  <c r="P166" i="10"/>
  <c r="BI162" i="10"/>
  <c r="BH162" i="10"/>
  <c r="BG162" i="10"/>
  <c r="BF162" i="10"/>
  <c r="T162" i="10"/>
  <c r="R162" i="10"/>
  <c r="P162" i="10"/>
  <c r="BI159" i="10"/>
  <c r="BH159" i="10"/>
  <c r="BG159" i="10"/>
  <c r="BF159" i="10"/>
  <c r="T159" i="10"/>
  <c r="R159" i="10"/>
  <c r="P159" i="10"/>
  <c r="BI156" i="10"/>
  <c r="BH156" i="10"/>
  <c r="BG156" i="10"/>
  <c r="BF156" i="10"/>
  <c r="T156" i="10"/>
  <c r="R156" i="10"/>
  <c r="P156" i="10"/>
  <c r="BI153" i="10"/>
  <c r="BH153" i="10"/>
  <c r="BG153" i="10"/>
  <c r="BF153" i="10"/>
  <c r="T153" i="10"/>
  <c r="R153" i="10"/>
  <c r="P153" i="10"/>
  <c r="BI149" i="10"/>
  <c r="BH149" i="10"/>
  <c r="BG149" i="10"/>
  <c r="BF149" i="10"/>
  <c r="T149" i="10"/>
  <c r="R149" i="10"/>
  <c r="P149" i="10"/>
  <c r="BI145" i="10"/>
  <c r="BH145" i="10"/>
  <c r="BG145" i="10"/>
  <c r="BF145" i="10"/>
  <c r="T145" i="10"/>
  <c r="R145" i="10"/>
  <c r="P145" i="10"/>
  <c r="BI142" i="10"/>
  <c r="BH142" i="10"/>
  <c r="BG142" i="10"/>
  <c r="BF142" i="10"/>
  <c r="T142" i="10"/>
  <c r="R142" i="10"/>
  <c r="P142" i="10"/>
  <c r="BI139" i="10"/>
  <c r="BH139" i="10"/>
  <c r="BG139" i="10"/>
  <c r="BF139" i="10"/>
  <c r="T139" i="10"/>
  <c r="R139" i="10"/>
  <c r="P139" i="10"/>
  <c r="BI136" i="10"/>
  <c r="BH136" i="10"/>
  <c r="BG136" i="10"/>
  <c r="BF136" i="10"/>
  <c r="T136" i="10"/>
  <c r="R136" i="10"/>
  <c r="P136" i="10"/>
  <c r="BI133" i="10"/>
  <c r="BH133" i="10"/>
  <c r="BG133" i="10"/>
  <c r="BF133" i="10"/>
  <c r="T133" i="10"/>
  <c r="R133" i="10"/>
  <c r="P133" i="10"/>
  <c r="BI130" i="10"/>
  <c r="BH130" i="10"/>
  <c r="BG130" i="10"/>
  <c r="BF130" i="10"/>
  <c r="T130" i="10"/>
  <c r="R130" i="10"/>
  <c r="P130" i="10"/>
  <c r="F121" i="10"/>
  <c r="E119" i="10"/>
  <c r="F93" i="10"/>
  <c r="E91" i="10"/>
  <c r="J28" i="10"/>
  <c r="E28" i="10"/>
  <c r="J124" i="10" s="1"/>
  <c r="J27" i="10"/>
  <c r="J25" i="10"/>
  <c r="E25" i="10"/>
  <c r="J95" i="10" s="1"/>
  <c r="J24" i="10"/>
  <c r="J22" i="10"/>
  <c r="E22" i="10"/>
  <c r="F124" i="10" s="1"/>
  <c r="J21" i="10"/>
  <c r="J19" i="10"/>
  <c r="E19" i="10"/>
  <c r="F95" i="10" s="1"/>
  <c r="J18" i="10"/>
  <c r="J16" i="10"/>
  <c r="J121" i="10" s="1"/>
  <c r="E7" i="10"/>
  <c r="E113" i="10"/>
  <c r="J41" i="9"/>
  <c r="J40" i="9"/>
  <c r="AY105" i="1" s="1"/>
  <c r="J39" i="9"/>
  <c r="AX105" i="1"/>
  <c r="BI238" i="9"/>
  <c r="BH238" i="9"/>
  <c r="BG238" i="9"/>
  <c r="BF238" i="9"/>
  <c r="T238" i="9"/>
  <c r="R238" i="9"/>
  <c r="P238" i="9"/>
  <c r="BI235" i="9"/>
  <c r="BH235" i="9"/>
  <c r="BG235" i="9"/>
  <c r="BF235" i="9"/>
  <c r="T235" i="9"/>
  <c r="R235" i="9"/>
  <c r="P235" i="9"/>
  <c r="BI232" i="9"/>
  <c r="BH232" i="9"/>
  <c r="BG232" i="9"/>
  <c r="BF232" i="9"/>
  <c r="T232" i="9"/>
  <c r="R232" i="9"/>
  <c r="P232" i="9"/>
  <c r="BI228" i="9"/>
  <c r="BH228" i="9"/>
  <c r="BG228" i="9"/>
  <c r="BF228" i="9"/>
  <c r="T228" i="9"/>
  <c r="R228" i="9"/>
  <c r="P228" i="9"/>
  <c r="BI225" i="9"/>
  <c r="BH225" i="9"/>
  <c r="BG225" i="9"/>
  <c r="BF225" i="9"/>
  <c r="T225" i="9"/>
  <c r="R225" i="9"/>
  <c r="P225" i="9"/>
  <c r="BI222" i="9"/>
  <c r="BH222" i="9"/>
  <c r="BG222" i="9"/>
  <c r="BF222" i="9"/>
  <c r="T222" i="9"/>
  <c r="R222" i="9"/>
  <c r="P222" i="9"/>
  <c r="BI219" i="9"/>
  <c r="BH219" i="9"/>
  <c r="BG219" i="9"/>
  <c r="BF219" i="9"/>
  <c r="T219" i="9"/>
  <c r="R219" i="9"/>
  <c r="P219" i="9"/>
  <c r="BI210" i="9"/>
  <c r="BH210" i="9"/>
  <c r="BG210" i="9"/>
  <c r="BF210" i="9"/>
  <c r="T210" i="9"/>
  <c r="R210" i="9"/>
  <c r="P210" i="9"/>
  <c r="BI205" i="9"/>
  <c r="BH205" i="9"/>
  <c r="BG205" i="9"/>
  <c r="BF205" i="9"/>
  <c r="T205" i="9"/>
  <c r="R205" i="9"/>
  <c r="P205" i="9"/>
  <c r="BI202" i="9"/>
  <c r="BH202" i="9"/>
  <c r="BG202" i="9"/>
  <c r="BF202" i="9"/>
  <c r="T202" i="9"/>
  <c r="R202" i="9"/>
  <c r="P202" i="9"/>
  <c r="BI199" i="9"/>
  <c r="BH199" i="9"/>
  <c r="BG199" i="9"/>
  <c r="BF199" i="9"/>
  <c r="T199" i="9"/>
  <c r="R199" i="9"/>
  <c r="P199" i="9"/>
  <c r="BI196" i="9"/>
  <c r="BH196" i="9"/>
  <c r="BG196" i="9"/>
  <c r="BF196" i="9"/>
  <c r="T196" i="9"/>
  <c r="R196" i="9"/>
  <c r="P196" i="9"/>
  <c r="BI193" i="9"/>
  <c r="BH193" i="9"/>
  <c r="BG193" i="9"/>
  <c r="BF193" i="9"/>
  <c r="T193" i="9"/>
  <c r="R193" i="9"/>
  <c r="P193" i="9"/>
  <c r="BI190" i="9"/>
  <c r="BH190" i="9"/>
  <c r="BG190" i="9"/>
  <c r="BF190" i="9"/>
  <c r="T190" i="9"/>
  <c r="R190" i="9"/>
  <c r="P190" i="9"/>
  <c r="BI187" i="9"/>
  <c r="BH187" i="9"/>
  <c r="BG187" i="9"/>
  <c r="BF187" i="9"/>
  <c r="T187" i="9"/>
  <c r="R187" i="9"/>
  <c r="P187" i="9"/>
  <c r="BI184" i="9"/>
  <c r="BH184" i="9"/>
  <c r="BG184" i="9"/>
  <c r="BF184" i="9"/>
  <c r="T184" i="9"/>
  <c r="R184" i="9"/>
  <c r="P184" i="9"/>
  <c r="BI181" i="9"/>
  <c r="BH181" i="9"/>
  <c r="BG181" i="9"/>
  <c r="BF181" i="9"/>
  <c r="T181" i="9"/>
  <c r="R181" i="9"/>
  <c r="P181" i="9"/>
  <c r="BI178" i="9"/>
  <c r="BH178" i="9"/>
  <c r="BG178" i="9"/>
  <c r="BF178" i="9"/>
  <c r="T178" i="9"/>
  <c r="R178" i="9"/>
  <c r="P178" i="9"/>
  <c r="BI175" i="9"/>
  <c r="BH175" i="9"/>
  <c r="BG175" i="9"/>
  <c r="BF175" i="9"/>
  <c r="T175" i="9"/>
  <c r="R175" i="9"/>
  <c r="P175" i="9"/>
  <c r="BI172" i="9"/>
  <c r="BH172" i="9"/>
  <c r="BG172" i="9"/>
  <c r="BF172" i="9"/>
  <c r="T172" i="9"/>
  <c r="R172" i="9"/>
  <c r="P172" i="9"/>
  <c r="BI169" i="9"/>
  <c r="BH169" i="9"/>
  <c r="BG169" i="9"/>
  <c r="BF169" i="9"/>
  <c r="T169" i="9"/>
  <c r="R169" i="9"/>
  <c r="P169" i="9"/>
  <c r="BI166" i="9"/>
  <c r="BH166" i="9"/>
  <c r="BG166" i="9"/>
  <c r="BF166" i="9"/>
  <c r="T166" i="9"/>
  <c r="R166" i="9"/>
  <c r="P166" i="9"/>
  <c r="BI163" i="9"/>
  <c r="BH163" i="9"/>
  <c r="BG163" i="9"/>
  <c r="BF163" i="9"/>
  <c r="T163" i="9"/>
  <c r="R163" i="9"/>
  <c r="P163" i="9"/>
  <c r="BI160" i="9"/>
  <c r="BH160" i="9"/>
  <c r="BG160" i="9"/>
  <c r="BF160" i="9"/>
  <c r="T160" i="9"/>
  <c r="R160" i="9"/>
  <c r="P160" i="9"/>
  <c r="BI157" i="9"/>
  <c r="BH157" i="9"/>
  <c r="BG157" i="9"/>
  <c r="BF157" i="9"/>
  <c r="T157" i="9"/>
  <c r="R157" i="9"/>
  <c r="P157" i="9"/>
  <c r="BI154" i="9"/>
  <c r="BH154" i="9"/>
  <c r="BG154" i="9"/>
  <c r="BF154" i="9"/>
  <c r="T154" i="9"/>
  <c r="R154" i="9"/>
  <c r="P154" i="9"/>
  <c r="BI150" i="9"/>
  <c r="BH150" i="9"/>
  <c r="BG150" i="9"/>
  <c r="BF150" i="9"/>
  <c r="T150" i="9"/>
  <c r="R150" i="9"/>
  <c r="P150" i="9"/>
  <c r="BI147" i="9"/>
  <c r="BH147" i="9"/>
  <c r="BG147" i="9"/>
  <c r="BF147" i="9"/>
  <c r="T147" i="9"/>
  <c r="R147" i="9"/>
  <c r="P147" i="9"/>
  <c r="BI143" i="9"/>
  <c r="BH143" i="9"/>
  <c r="BG143" i="9"/>
  <c r="BF143" i="9"/>
  <c r="T143" i="9"/>
  <c r="R143" i="9"/>
  <c r="P143" i="9"/>
  <c r="BI139" i="9"/>
  <c r="BH139" i="9"/>
  <c r="BG139" i="9"/>
  <c r="BF139" i="9"/>
  <c r="T139" i="9"/>
  <c r="R139" i="9"/>
  <c r="P139" i="9"/>
  <c r="BI136" i="9"/>
  <c r="BH136" i="9"/>
  <c r="BG136" i="9"/>
  <c r="BF136" i="9"/>
  <c r="T136" i="9"/>
  <c r="R136" i="9"/>
  <c r="P136" i="9"/>
  <c r="BI133" i="9"/>
  <c r="BH133" i="9"/>
  <c r="BG133" i="9"/>
  <c r="BF133" i="9"/>
  <c r="T133" i="9"/>
  <c r="R133" i="9"/>
  <c r="P133" i="9"/>
  <c r="BI130" i="9"/>
  <c r="BH130" i="9"/>
  <c r="BG130" i="9"/>
  <c r="BF130" i="9"/>
  <c r="T130" i="9"/>
  <c r="R130" i="9"/>
  <c r="P130" i="9"/>
  <c r="F121" i="9"/>
  <c r="E119" i="9"/>
  <c r="F93" i="9"/>
  <c r="E91" i="9"/>
  <c r="J28" i="9"/>
  <c r="E28" i="9"/>
  <c r="J124" i="9" s="1"/>
  <c r="J27" i="9"/>
  <c r="J25" i="9"/>
  <c r="E25" i="9"/>
  <c r="J123" i="9" s="1"/>
  <c r="J24" i="9"/>
  <c r="J22" i="9"/>
  <c r="E22" i="9"/>
  <c r="F96" i="9" s="1"/>
  <c r="J21" i="9"/>
  <c r="J19" i="9"/>
  <c r="E19" i="9"/>
  <c r="F95" i="9" s="1"/>
  <c r="J18" i="9"/>
  <c r="J16" i="9"/>
  <c r="J121" i="9" s="1"/>
  <c r="E7" i="9"/>
  <c r="E113" i="9"/>
  <c r="J41" i="8"/>
  <c r="J40" i="8"/>
  <c r="AY103" i="1" s="1"/>
  <c r="J39" i="8"/>
  <c r="AX103" i="1"/>
  <c r="BI140" i="8"/>
  <c r="BH140" i="8"/>
  <c r="BG140" i="8"/>
  <c r="BF140" i="8"/>
  <c r="T140" i="8"/>
  <c r="T139" i="8" s="1"/>
  <c r="R140" i="8"/>
  <c r="R139" i="8"/>
  <c r="P140" i="8"/>
  <c r="P139" i="8" s="1"/>
  <c r="BI136" i="8"/>
  <c r="BH136" i="8"/>
  <c r="BG136" i="8"/>
  <c r="BF136" i="8"/>
  <c r="T136" i="8"/>
  <c r="R136" i="8"/>
  <c r="P136" i="8"/>
  <c r="BI133" i="8"/>
  <c r="BH133" i="8"/>
  <c r="BG133" i="8"/>
  <c r="BF133" i="8"/>
  <c r="T133" i="8"/>
  <c r="R133" i="8"/>
  <c r="P133" i="8"/>
  <c r="BI130" i="8"/>
  <c r="BH130" i="8"/>
  <c r="BG130" i="8"/>
  <c r="BF130" i="8"/>
  <c r="T130" i="8"/>
  <c r="R130" i="8"/>
  <c r="P130" i="8"/>
  <c r="F121" i="8"/>
  <c r="E119" i="8"/>
  <c r="F93" i="8"/>
  <c r="E91" i="8"/>
  <c r="J28" i="8"/>
  <c r="E28" i="8"/>
  <c r="J96" i="8" s="1"/>
  <c r="J27" i="8"/>
  <c r="J25" i="8"/>
  <c r="E25" i="8"/>
  <c r="J123" i="8" s="1"/>
  <c r="J24" i="8"/>
  <c r="J22" i="8"/>
  <c r="E22" i="8"/>
  <c r="F124" i="8" s="1"/>
  <c r="J21" i="8"/>
  <c r="J19" i="8"/>
  <c r="E19" i="8"/>
  <c r="F123" i="8" s="1"/>
  <c r="J18" i="8"/>
  <c r="J16" i="8"/>
  <c r="J93" i="8" s="1"/>
  <c r="E7" i="8"/>
  <c r="E85" i="8"/>
  <c r="J41" i="7"/>
  <c r="J40" i="7"/>
  <c r="AY102" i="1"/>
  <c r="J39" i="7"/>
  <c r="AX102" i="1"/>
  <c r="BI165" i="7"/>
  <c r="BH165" i="7"/>
  <c r="BG165" i="7"/>
  <c r="BF165" i="7"/>
  <c r="T165" i="7"/>
  <c r="R165" i="7"/>
  <c r="P165" i="7"/>
  <c r="BI161" i="7"/>
  <c r="BH161" i="7"/>
  <c r="BG161" i="7"/>
  <c r="BF161" i="7"/>
  <c r="T161" i="7"/>
  <c r="R161" i="7"/>
  <c r="P161" i="7"/>
  <c r="BI158" i="7"/>
  <c r="BH158" i="7"/>
  <c r="BG158" i="7"/>
  <c r="BF158" i="7"/>
  <c r="T158" i="7"/>
  <c r="R158" i="7"/>
  <c r="P158" i="7"/>
  <c r="BI155" i="7"/>
  <c r="BH155" i="7"/>
  <c r="BG155" i="7"/>
  <c r="BF155" i="7"/>
  <c r="T155" i="7"/>
  <c r="R155" i="7"/>
  <c r="P155" i="7"/>
  <c r="BI151" i="7"/>
  <c r="BH151" i="7"/>
  <c r="BG151" i="7"/>
  <c r="BF151" i="7"/>
  <c r="T151" i="7"/>
  <c r="R151" i="7"/>
  <c r="P151" i="7"/>
  <c r="BI148" i="7"/>
  <c r="BH148" i="7"/>
  <c r="BG148" i="7"/>
  <c r="BF148" i="7"/>
  <c r="T148" i="7"/>
  <c r="R148" i="7"/>
  <c r="P148" i="7"/>
  <c r="BI145" i="7"/>
  <c r="BH145" i="7"/>
  <c r="BG145" i="7"/>
  <c r="BF145" i="7"/>
  <c r="T145" i="7"/>
  <c r="R145" i="7"/>
  <c r="P145" i="7"/>
  <c r="BI142" i="7"/>
  <c r="BH142" i="7"/>
  <c r="BG142" i="7"/>
  <c r="BF142" i="7"/>
  <c r="T142" i="7"/>
  <c r="R142" i="7"/>
  <c r="P142" i="7"/>
  <c r="BI139" i="7"/>
  <c r="BH139" i="7"/>
  <c r="BG139" i="7"/>
  <c r="BF139" i="7"/>
  <c r="T139" i="7"/>
  <c r="R139" i="7"/>
  <c r="P139" i="7"/>
  <c r="BI136" i="7"/>
  <c r="BH136" i="7"/>
  <c r="BG136" i="7"/>
  <c r="BF136" i="7"/>
  <c r="T136" i="7"/>
  <c r="R136" i="7"/>
  <c r="P136" i="7"/>
  <c r="BI133" i="7"/>
  <c r="BH133" i="7"/>
  <c r="BG133" i="7"/>
  <c r="BF133" i="7"/>
  <c r="T133" i="7"/>
  <c r="R133" i="7"/>
  <c r="P133" i="7"/>
  <c r="BI130" i="7"/>
  <c r="BH130" i="7"/>
  <c r="BG130" i="7"/>
  <c r="BF130" i="7"/>
  <c r="T130" i="7"/>
  <c r="R130" i="7"/>
  <c r="P130" i="7"/>
  <c r="F121" i="7"/>
  <c r="E119" i="7"/>
  <c r="F93" i="7"/>
  <c r="E91" i="7"/>
  <c r="J28" i="7"/>
  <c r="E28" i="7"/>
  <c r="J124" i="7" s="1"/>
  <c r="J27" i="7"/>
  <c r="J25" i="7"/>
  <c r="E25" i="7"/>
  <c r="J123" i="7" s="1"/>
  <c r="J24" i="7"/>
  <c r="J22" i="7"/>
  <c r="E22" i="7"/>
  <c r="F124" i="7" s="1"/>
  <c r="J21" i="7"/>
  <c r="J19" i="7"/>
  <c r="E19" i="7"/>
  <c r="F95" i="7" s="1"/>
  <c r="J18" i="7"/>
  <c r="J16" i="7"/>
  <c r="J93" i="7"/>
  <c r="E7" i="7"/>
  <c r="E113" i="7"/>
  <c r="J41" i="6"/>
  <c r="J40" i="6"/>
  <c r="AY101" i="1" s="1"/>
  <c r="J39" i="6"/>
  <c r="AX101" i="1" s="1"/>
  <c r="BI165" i="6"/>
  <c r="BH165" i="6"/>
  <c r="BG165" i="6"/>
  <c r="BF165" i="6"/>
  <c r="T165" i="6"/>
  <c r="R165" i="6"/>
  <c r="P165" i="6"/>
  <c r="BI161" i="6"/>
  <c r="BH161" i="6"/>
  <c r="BG161" i="6"/>
  <c r="BF161" i="6"/>
  <c r="T161" i="6"/>
  <c r="R161" i="6"/>
  <c r="P161" i="6"/>
  <c r="BI158" i="6"/>
  <c r="BH158" i="6"/>
  <c r="BG158" i="6"/>
  <c r="BF158" i="6"/>
  <c r="T158" i="6"/>
  <c r="R158" i="6"/>
  <c r="P158" i="6"/>
  <c r="BI155" i="6"/>
  <c r="BH155" i="6"/>
  <c r="BG155" i="6"/>
  <c r="BF155" i="6"/>
  <c r="T155" i="6"/>
  <c r="R155" i="6"/>
  <c r="P155" i="6"/>
  <c r="BI151" i="6"/>
  <c r="BH151" i="6"/>
  <c r="BG151" i="6"/>
  <c r="BF151" i="6"/>
  <c r="T151" i="6"/>
  <c r="R151" i="6"/>
  <c r="P151" i="6"/>
  <c r="BI148" i="6"/>
  <c r="BH148" i="6"/>
  <c r="BG148" i="6"/>
  <c r="BF148" i="6"/>
  <c r="T148" i="6"/>
  <c r="R148" i="6"/>
  <c r="P148" i="6"/>
  <c r="BI145" i="6"/>
  <c r="BH145" i="6"/>
  <c r="BG145" i="6"/>
  <c r="BF145" i="6"/>
  <c r="T145" i="6"/>
  <c r="R145" i="6"/>
  <c r="P145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6" i="6"/>
  <c r="BH136" i="6"/>
  <c r="BG136" i="6"/>
  <c r="BF136" i="6"/>
  <c r="T136" i="6"/>
  <c r="R136" i="6"/>
  <c r="P136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R130" i="6"/>
  <c r="P130" i="6"/>
  <c r="F121" i="6"/>
  <c r="E119" i="6"/>
  <c r="F93" i="6"/>
  <c r="E91" i="6"/>
  <c r="J28" i="6"/>
  <c r="E28" i="6"/>
  <c r="J124" i="6"/>
  <c r="J27" i="6"/>
  <c r="J25" i="6"/>
  <c r="E25" i="6"/>
  <c r="J95" i="6"/>
  <c r="J24" i="6"/>
  <c r="J22" i="6"/>
  <c r="E22" i="6"/>
  <c r="F124" i="6"/>
  <c r="J21" i="6"/>
  <c r="J19" i="6"/>
  <c r="E19" i="6"/>
  <c r="F123" i="6"/>
  <c r="J18" i="6"/>
  <c r="J16" i="6"/>
  <c r="J93" i="6" s="1"/>
  <c r="E7" i="6"/>
  <c r="E113" i="6" s="1"/>
  <c r="J41" i="5"/>
  <c r="J40" i="5"/>
  <c r="AY100" i="1"/>
  <c r="J39" i="5"/>
  <c r="AX100" i="1"/>
  <c r="BI218" i="5"/>
  <c r="BH218" i="5"/>
  <c r="BG218" i="5"/>
  <c r="BF218" i="5"/>
  <c r="T218" i="5"/>
  <c r="R218" i="5"/>
  <c r="P218" i="5"/>
  <c r="BI215" i="5"/>
  <c r="BH215" i="5"/>
  <c r="BG215" i="5"/>
  <c r="BF215" i="5"/>
  <c r="T215" i="5"/>
  <c r="R215" i="5"/>
  <c r="P215" i="5"/>
  <c r="BI212" i="5"/>
  <c r="BH212" i="5"/>
  <c r="BG212" i="5"/>
  <c r="BF212" i="5"/>
  <c r="T212" i="5"/>
  <c r="R212" i="5"/>
  <c r="P212" i="5"/>
  <c r="BI208" i="5"/>
  <c r="BH208" i="5"/>
  <c r="BG208" i="5"/>
  <c r="BF208" i="5"/>
  <c r="T208" i="5"/>
  <c r="R208" i="5"/>
  <c r="P208" i="5"/>
  <c r="BI205" i="5"/>
  <c r="BH205" i="5"/>
  <c r="BG205" i="5"/>
  <c r="BF205" i="5"/>
  <c r="T205" i="5"/>
  <c r="R205" i="5"/>
  <c r="P205" i="5"/>
  <c r="BI202" i="5"/>
  <c r="BH202" i="5"/>
  <c r="BG202" i="5"/>
  <c r="BF202" i="5"/>
  <c r="T202" i="5"/>
  <c r="R202" i="5"/>
  <c r="P202" i="5"/>
  <c r="BI198" i="5"/>
  <c r="BH198" i="5"/>
  <c r="BG198" i="5"/>
  <c r="BF198" i="5"/>
  <c r="T198" i="5"/>
  <c r="R198" i="5"/>
  <c r="P198" i="5"/>
  <c r="BI195" i="5"/>
  <c r="BH195" i="5"/>
  <c r="BG195" i="5"/>
  <c r="BF195" i="5"/>
  <c r="T195" i="5"/>
  <c r="R195" i="5"/>
  <c r="P195" i="5"/>
  <c r="BI192" i="5"/>
  <c r="BH192" i="5"/>
  <c r="BG192" i="5"/>
  <c r="BF192" i="5"/>
  <c r="T192" i="5"/>
  <c r="R192" i="5"/>
  <c r="P192" i="5"/>
  <c r="BI189" i="5"/>
  <c r="BH189" i="5"/>
  <c r="BG189" i="5"/>
  <c r="BF189" i="5"/>
  <c r="T189" i="5"/>
  <c r="R189" i="5"/>
  <c r="P189" i="5"/>
  <c r="BI185" i="5"/>
  <c r="BH185" i="5"/>
  <c r="BG185" i="5"/>
  <c r="BF185" i="5"/>
  <c r="T185" i="5"/>
  <c r="R185" i="5"/>
  <c r="P185" i="5"/>
  <c r="BI181" i="5"/>
  <c r="BH181" i="5"/>
  <c r="BG181" i="5"/>
  <c r="BF181" i="5"/>
  <c r="T181" i="5"/>
  <c r="R181" i="5"/>
  <c r="P181" i="5"/>
  <c r="BI177" i="5"/>
  <c r="BH177" i="5"/>
  <c r="BG177" i="5"/>
  <c r="BF177" i="5"/>
  <c r="T177" i="5"/>
  <c r="R177" i="5"/>
  <c r="P177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7" i="5"/>
  <c r="BH167" i="5"/>
  <c r="BG167" i="5"/>
  <c r="BF167" i="5"/>
  <c r="T167" i="5"/>
  <c r="R167" i="5"/>
  <c r="P167" i="5"/>
  <c r="BI163" i="5"/>
  <c r="BH163" i="5"/>
  <c r="BG163" i="5"/>
  <c r="BF163" i="5"/>
  <c r="T163" i="5"/>
  <c r="R163" i="5"/>
  <c r="P163" i="5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R157" i="5"/>
  <c r="P157" i="5"/>
  <c r="BI154" i="5"/>
  <c r="BH154" i="5"/>
  <c r="BG154" i="5"/>
  <c r="BF154" i="5"/>
  <c r="T154" i="5"/>
  <c r="R154" i="5"/>
  <c r="P154" i="5"/>
  <c r="BI150" i="5"/>
  <c r="BH150" i="5"/>
  <c r="BG150" i="5"/>
  <c r="BF150" i="5"/>
  <c r="T150" i="5"/>
  <c r="R150" i="5"/>
  <c r="P150" i="5"/>
  <c r="BI146" i="5"/>
  <c r="BH146" i="5"/>
  <c r="BG146" i="5"/>
  <c r="BF146" i="5"/>
  <c r="T146" i="5"/>
  <c r="R146" i="5"/>
  <c r="P146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R134" i="5"/>
  <c r="P134" i="5"/>
  <c r="BI130" i="5"/>
  <c r="BH130" i="5"/>
  <c r="BG130" i="5"/>
  <c r="BF130" i="5"/>
  <c r="T130" i="5"/>
  <c r="R130" i="5"/>
  <c r="P130" i="5"/>
  <c r="F121" i="5"/>
  <c r="E119" i="5"/>
  <c r="F93" i="5"/>
  <c r="E91" i="5"/>
  <c r="J28" i="5"/>
  <c r="E28" i="5"/>
  <c r="J124" i="5" s="1"/>
  <c r="J27" i="5"/>
  <c r="J25" i="5"/>
  <c r="E25" i="5"/>
  <c r="J123" i="5" s="1"/>
  <c r="J24" i="5"/>
  <c r="J22" i="5"/>
  <c r="E22" i="5"/>
  <c r="F124" i="5" s="1"/>
  <c r="J21" i="5"/>
  <c r="J19" i="5"/>
  <c r="E19" i="5"/>
  <c r="F95" i="5" s="1"/>
  <c r="J18" i="5"/>
  <c r="J16" i="5"/>
  <c r="J93" i="5" s="1"/>
  <c r="E7" i="5"/>
  <c r="E113" i="5" s="1"/>
  <c r="J39" i="4"/>
  <c r="J38" i="4"/>
  <c r="AY98" i="1"/>
  <c r="J37" i="4"/>
  <c r="AX98" i="1"/>
  <c r="BI206" i="4"/>
  <c r="BH206" i="4"/>
  <c r="BG206" i="4"/>
  <c r="BF206" i="4"/>
  <c r="T206" i="4"/>
  <c r="R206" i="4"/>
  <c r="P206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F117" i="4"/>
  <c r="E115" i="4"/>
  <c r="F91" i="4"/>
  <c r="E89" i="4"/>
  <c r="J26" i="4"/>
  <c r="E26" i="4"/>
  <c r="J94" i="4" s="1"/>
  <c r="J25" i="4"/>
  <c r="J23" i="4"/>
  <c r="E23" i="4"/>
  <c r="J93" i="4" s="1"/>
  <c r="J22" i="4"/>
  <c r="J20" i="4"/>
  <c r="E20" i="4"/>
  <c r="F120" i="4" s="1"/>
  <c r="J19" i="4"/>
  <c r="J17" i="4"/>
  <c r="E17" i="4"/>
  <c r="F93" i="4" s="1"/>
  <c r="J16" i="4"/>
  <c r="J14" i="4"/>
  <c r="J117" i="4"/>
  <c r="E7" i="4"/>
  <c r="E85" i="4"/>
  <c r="J39" i="3"/>
  <c r="J38" i="3"/>
  <c r="AY97" i="1" s="1"/>
  <c r="J37" i="3"/>
  <c r="AX97" i="1" s="1"/>
  <c r="BI403" i="3"/>
  <c r="BH403" i="3"/>
  <c r="BG403" i="3"/>
  <c r="BF403" i="3"/>
  <c r="T403" i="3"/>
  <c r="R403" i="3"/>
  <c r="P403" i="3"/>
  <c r="BI400" i="3"/>
  <c r="BH400" i="3"/>
  <c r="BG400" i="3"/>
  <c r="BF400" i="3"/>
  <c r="T400" i="3"/>
  <c r="R400" i="3"/>
  <c r="P400" i="3"/>
  <c r="BI396" i="3"/>
  <c r="BH396" i="3"/>
  <c r="BG396" i="3"/>
  <c r="BF396" i="3"/>
  <c r="T396" i="3"/>
  <c r="R396" i="3"/>
  <c r="P396" i="3"/>
  <c r="BI391" i="3"/>
  <c r="BH391" i="3"/>
  <c r="BG391" i="3"/>
  <c r="BF391" i="3"/>
  <c r="T391" i="3"/>
  <c r="R391" i="3"/>
  <c r="P391" i="3"/>
  <c r="BI388" i="3"/>
  <c r="BH388" i="3"/>
  <c r="BG388" i="3"/>
  <c r="BF388" i="3"/>
  <c r="T388" i="3"/>
  <c r="R388" i="3"/>
  <c r="P388" i="3"/>
  <c r="BI385" i="3"/>
  <c r="BH385" i="3"/>
  <c r="BG385" i="3"/>
  <c r="BF385" i="3"/>
  <c r="T385" i="3"/>
  <c r="R385" i="3"/>
  <c r="P385" i="3"/>
  <c r="BI377" i="3"/>
  <c r="BH377" i="3"/>
  <c r="BG377" i="3"/>
  <c r="BF377" i="3"/>
  <c r="T377" i="3"/>
  <c r="R377" i="3"/>
  <c r="P377" i="3"/>
  <c r="BI373" i="3"/>
  <c r="BH373" i="3"/>
  <c r="BG373" i="3"/>
  <c r="BF373" i="3"/>
  <c r="T373" i="3"/>
  <c r="R373" i="3"/>
  <c r="P373" i="3"/>
  <c r="BI369" i="3"/>
  <c r="BH369" i="3"/>
  <c r="BG369" i="3"/>
  <c r="BF369" i="3"/>
  <c r="T369" i="3"/>
  <c r="R369" i="3"/>
  <c r="P369" i="3"/>
  <c r="BI366" i="3"/>
  <c r="BH366" i="3"/>
  <c r="BG366" i="3"/>
  <c r="BF366" i="3"/>
  <c r="T366" i="3"/>
  <c r="R366" i="3"/>
  <c r="P366" i="3"/>
  <c r="BI362" i="3"/>
  <c r="BH362" i="3"/>
  <c r="BG362" i="3"/>
  <c r="BF362" i="3"/>
  <c r="T362" i="3"/>
  <c r="R362" i="3"/>
  <c r="P362" i="3"/>
  <c r="BI358" i="3"/>
  <c r="BH358" i="3"/>
  <c r="BG358" i="3"/>
  <c r="BF358" i="3"/>
  <c r="T358" i="3"/>
  <c r="R358" i="3"/>
  <c r="P358" i="3"/>
  <c r="BI354" i="3"/>
  <c r="BH354" i="3"/>
  <c r="BG354" i="3"/>
  <c r="BF354" i="3"/>
  <c r="T354" i="3"/>
  <c r="R354" i="3"/>
  <c r="P354" i="3"/>
  <c r="BI348" i="3"/>
  <c r="BH348" i="3"/>
  <c r="BG348" i="3"/>
  <c r="BF348" i="3"/>
  <c r="T348" i="3"/>
  <c r="R348" i="3"/>
  <c r="P348" i="3"/>
  <c r="BI345" i="3"/>
  <c r="BH345" i="3"/>
  <c r="BG345" i="3"/>
  <c r="BF345" i="3"/>
  <c r="T345" i="3"/>
  <c r="R345" i="3"/>
  <c r="P345" i="3"/>
  <c r="BI340" i="3"/>
  <c r="BH340" i="3"/>
  <c r="BG340" i="3"/>
  <c r="BF340" i="3"/>
  <c r="T340" i="3"/>
  <c r="R340" i="3"/>
  <c r="P340" i="3"/>
  <c r="BI337" i="3"/>
  <c r="BH337" i="3"/>
  <c r="BG337" i="3"/>
  <c r="BF337" i="3"/>
  <c r="T337" i="3"/>
  <c r="R337" i="3"/>
  <c r="P337" i="3"/>
  <c r="BI334" i="3"/>
  <c r="BH334" i="3"/>
  <c r="BG334" i="3"/>
  <c r="BF334" i="3"/>
  <c r="T334" i="3"/>
  <c r="R334" i="3"/>
  <c r="P334" i="3"/>
  <c r="BI331" i="3"/>
  <c r="BH331" i="3"/>
  <c r="BG331" i="3"/>
  <c r="BF331" i="3"/>
  <c r="T331" i="3"/>
  <c r="R331" i="3"/>
  <c r="P331" i="3"/>
  <c r="BI328" i="3"/>
  <c r="BH328" i="3"/>
  <c r="BG328" i="3"/>
  <c r="BF328" i="3"/>
  <c r="T328" i="3"/>
  <c r="R328" i="3"/>
  <c r="P328" i="3"/>
  <c r="BI325" i="3"/>
  <c r="BH325" i="3"/>
  <c r="BG325" i="3"/>
  <c r="BF325" i="3"/>
  <c r="T325" i="3"/>
  <c r="R325" i="3"/>
  <c r="P325" i="3"/>
  <c r="BI322" i="3"/>
  <c r="BH322" i="3"/>
  <c r="BG322" i="3"/>
  <c r="BF322" i="3"/>
  <c r="T322" i="3"/>
  <c r="R322" i="3"/>
  <c r="P322" i="3"/>
  <c r="BI319" i="3"/>
  <c r="BH319" i="3"/>
  <c r="BG319" i="3"/>
  <c r="BF319" i="3"/>
  <c r="T319" i="3"/>
  <c r="R319" i="3"/>
  <c r="P319" i="3"/>
  <c r="BI316" i="3"/>
  <c r="BH316" i="3"/>
  <c r="BG316" i="3"/>
  <c r="BF316" i="3"/>
  <c r="T316" i="3"/>
  <c r="R316" i="3"/>
  <c r="P316" i="3"/>
  <c r="BI313" i="3"/>
  <c r="BH313" i="3"/>
  <c r="BG313" i="3"/>
  <c r="BF313" i="3"/>
  <c r="T313" i="3"/>
  <c r="R313" i="3"/>
  <c r="P313" i="3"/>
  <c r="BI309" i="3"/>
  <c r="BH309" i="3"/>
  <c r="BG309" i="3"/>
  <c r="BF309" i="3"/>
  <c r="T309" i="3"/>
  <c r="R309" i="3"/>
  <c r="P309" i="3"/>
  <c r="BI305" i="3"/>
  <c r="BH305" i="3"/>
  <c r="BG305" i="3"/>
  <c r="BF305" i="3"/>
  <c r="T305" i="3"/>
  <c r="R305" i="3"/>
  <c r="P305" i="3"/>
  <c r="BI301" i="3"/>
  <c r="BH301" i="3"/>
  <c r="BG301" i="3"/>
  <c r="BF301" i="3"/>
  <c r="T301" i="3"/>
  <c r="R301" i="3"/>
  <c r="P301" i="3"/>
  <c r="BI296" i="3"/>
  <c r="BH296" i="3"/>
  <c r="BG296" i="3"/>
  <c r="BF296" i="3"/>
  <c r="T296" i="3"/>
  <c r="R296" i="3"/>
  <c r="P296" i="3"/>
  <c r="BI292" i="3"/>
  <c r="BH292" i="3"/>
  <c r="BG292" i="3"/>
  <c r="BF292" i="3"/>
  <c r="T292" i="3"/>
  <c r="R292" i="3"/>
  <c r="P292" i="3"/>
  <c r="BI287" i="3"/>
  <c r="BH287" i="3"/>
  <c r="BG287" i="3"/>
  <c r="BF287" i="3"/>
  <c r="T287" i="3"/>
  <c r="R287" i="3"/>
  <c r="P287" i="3"/>
  <c r="BI283" i="3"/>
  <c r="BH283" i="3"/>
  <c r="BG283" i="3"/>
  <c r="BF283" i="3"/>
  <c r="T283" i="3"/>
  <c r="R283" i="3"/>
  <c r="P283" i="3"/>
  <c r="BI278" i="3"/>
  <c r="BH278" i="3"/>
  <c r="BG278" i="3"/>
  <c r="BF278" i="3"/>
  <c r="T278" i="3"/>
  <c r="R278" i="3"/>
  <c r="P278" i="3"/>
  <c r="BI274" i="3"/>
  <c r="BH274" i="3"/>
  <c r="BG274" i="3"/>
  <c r="BF274" i="3"/>
  <c r="T274" i="3"/>
  <c r="R274" i="3"/>
  <c r="P274" i="3"/>
  <c r="BI270" i="3"/>
  <c r="BH270" i="3"/>
  <c r="BG270" i="3"/>
  <c r="BF270" i="3"/>
  <c r="T270" i="3"/>
  <c r="R270" i="3"/>
  <c r="P270" i="3"/>
  <c r="BI266" i="3"/>
  <c r="BH266" i="3"/>
  <c r="BG266" i="3"/>
  <c r="BF266" i="3"/>
  <c r="T266" i="3"/>
  <c r="R266" i="3"/>
  <c r="P266" i="3"/>
  <c r="BI262" i="3"/>
  <c r="BH262" i="3"/>
  <c r="BG262" i="3"/>
  <c r="BF262" i="3"/>
  <c r="T262" i="3"/>
  <c r="R262" i="3"/>
  <c r="P262" i="3"/>
  <c r="BI258" i="3"/>
  <c r="BH258" i="3"/>
  <c r="BG258" i="3"/>
  <c r="BF258" i="3"/>
  <c r="T258" i="3"/>
  <c r="R258" i="3"/>
  <c r="P258" i="3"/>
  <c r="BI251" i="3"/>
  <c r="BH251" i="3"/>
  <c r="BG251" i="3"/>
  <c r="BF251" i="3"/>
  <c r="T251" i="3"/>
  <c r="R251" i="3"/>
  <c r="P251" i="3"/>
  <c r="BI247" i="3"/>
  <c r="BH247" i="3"/>
  <c r="BG247" i="3"/>
  <c r="BF247" i="3"/>
  <c r="T247" i="3"/>
  <c r="R247" i="3"/>
  <c r="P247" i="3"/>
  <c r="BI241" i="3"/>
  <c r="BH241" i="3"/>
  <c r="BG241" i="3"/>
  <c r="BF241" i="3"/>
  <c r="T241" i="3"/>
  <c r="R241" i="3"/>
  <c r="P241" i="3"/>
  <c r="BI235" i="3"/>
  <c r="BH235" i="3"/>
  <c r="BG235" i="3"/>
  <c r="BF235" i="3"/>
  <c r="T235" i="3"/>
  <c r="R235" i="3"/>
  <c r="P235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08" i="3"/>
  <c r="BH208" i="3"/>
  <c r="BG208" i="3"/>
  <c r="BF208" i="3"/>
  <c r="T208" i="3"/>
  <c r="R208" i="3"/>
  <c r="P208" i="3"/>
  <c r="BI204" i="3"/>
  <c r="BH204" i="3"/>
  <c r="BG204" i="3"/>
  <c r="BF204" i="3"/>
  <c r="T204" i="3"/>
  <c r="R204" i="3"/>
  <c r="P204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86" i="3"/>
  <c r="BH186" i="3"/>
  <c r="BG186" i="3"/>
  <c r="BF186" i="3"/>
  <c r="T186" i="3"/>
  <c r="R186" i="3"/>
  <c r="P186" i="3"/>
  <c r="BI179" i="3"/>
  <c r="BH179" i="3"/>
  <c r="BG179" i="3"/>
  <c r="BF179" i="3"/>
  <c r="T179" i="3"/>
  <c r="R179" i="3"/>
  <c r="P179" i="3"/>
  <c r="BI173" i="3"/>
  <c r="BH173" i="3"/>
  <c r="BG173" i="3"/>
  <c r="BF173" i="3"/>
  <c r="T173" i="3"/>
  <c r="R173" i="3"/>
  <c r="P173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26" i="3"/>
  <c r="BH126" i="3"/>
  <c r="BG126" i="3"/>
  <c r="BF126" i="3"/>
  <c r="T126" i="3"/>
  <c r="R126" i="3"/>
  <c r="P126" i="3"/>
  <c r="F117" i="3"/>
  <c r="E115" i="3"/>
  <c r="F91" i="3"/>
  <c r="E89" i="3"/>
  <c r="J26" i="3"/>
  <c r="E26" i="3"/>
  <c r="J94" i="3" s="1"/>
  <c r="J25" i="3"/>
  <c r="J23" i="3"/>
  <c r="E23" i="3"/>
  <c r="J119" i="3" s="1"/>
  <c r="J22" i="3"/>
  <c r="J20" i="3"/>
  <c r="E20" i="3"/>
  <c r="F120" i="3" s="1"/>
  <c r="J19" i="3"/>
  <c r="J17" i="3"/>
  <c r="E17" i="3"/>
  <c r="F93" i="3" s="1"/>
  <c r="J16" i="3"/>
  <c r="J14" i="3"/>
  <c r="J117" i="3" s="1"/>
  <c r="E7" i="3"/>
  <c r="E111" i="3"/>
  <c r="J39" i="2"/>
  <c r="J38" i="2"/>
  <c r="AY96" i="1" s="1"/>
  <c r="J37" i="2"/>
  <c r="AX96" i="1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6" i="2"/>
  <c r="BH126" i="2"/>
  <c r="BG126" i="2"/>
  <c r="BF126" i="2"/>
  <c r="T126" i="2"/>
  <c r="R126" i="2"/>
  <c r="P126" i="2"/>
  <c r="F117" i="2"/>
  <c r="E115" i="2"/>
  <c r="F91" i="2"/>
  <c r="E89" i="2"/>
  <c r="J26" i="2"/>
  <c r="E26" i="2"/>
  <c r="J120" i="2" s="1"/>
  <c r="J25" i="2"/>
  <c r="J23" i="2"/>
  <c r="E23" i="2"/>
  <c r="J119" i="2" s="1"/>
  <c r="J22" i="2"/>
  <c r="J20" i="2"/>
  <c r="E20" i="2"/>
  <c r="F120" i="2" s="1"/>
  <c r="J19" i="2"/>
  <c r="J17" i="2"/>
  <c r="E17" i="2"/>
  <c r="F119" i="2" s="1"/>
  <c r="J16" i="2"/>
  <c r="J14" i="2"/>
  <c r="J117" i="2" s="1"/>
  <c r="E7" i="2"/>
  <c r="E111" i="2"/>
  <c r="L90" i="1"/>
  <c r="AM90" i="1"/>
  <c r="AM89" i="1"/>
  <c r="L89" i="1"/>
  <c r="AM87" i="1"/>
  <c r="L87" i="1"/>
  <c r="L85" i="1"/>
  <c r="L84" i="1"/>
  <c r="J181" i="15"/>
  <c r="J154" i="15"/>
  <c r="BK151" i="15"/>
  <c r="J151" i="15"/>
  <c r="J147" i="15"/>
  <c r="BK145" i="15"/>
  <c r="BK143" i="15"/>
  <c r="BK142" i="15"/>
  <c r="BK140" i="15"/>
  <c r="BK137" i="15"/>
  <c r="J136" i="15"/>
  <c r="J135" i="15"/>
  <c r="J175" i="14"/>
  <c r="J165" i="14"/>
  <c r="J163" i="14"/>
  <c r="J160" i="14"/>
  <c r="J158" i="14"/>
  <c r="BK156" i="14"/>
  <c r="J155" i="14"/>
  <c r="J154" i="14"/>
  <c r="BK149" i="14"/>
  <c r="BK148" i="14"/>
  <c r="J138" i="14"/>
  <c r="BK135" i="14"/>
  <c r="J134" i="14"/>
  <c r="J167" i="13"/>
  <c r="J164" i="13"/>
  <c r="BK163" i="13"/>
  <c r="J160" i="13"/>
  <c r="J159" i="13"/>
  <c r="J149" i="13"/>
  <c r="J145" i="13"/>
  <c r="J143" i="13"/>
  <c r="BK141" i="13"/>
  <c r="BK140" i="13"/>
  <c r="J138" i="13"/>
  <c r="BK131" i="13"/>
  <c r="BK171" i="12"/>
  <c r="J159" i="12"/>
  <c r="J156" i="12"/>
  <c r="J154" i="12"/>
  <c r="BK152" i="12"/>
  <c r="J150" i="12"/>
  <c r="BK143" i="12"/>
  <c r="J142" i="12"/>
  <c r="BK136" i="12"/>
  <c r="BK135" i="12"/>
  <c r="BK134" i="12"/>
  <c r="BK132" i="12"/>
  <c r="J131" i="12"/>
  <c r="J129" i="12"/>
  <c r="J123" i="11"/>
  <c r="BK211" i="10"/>
  <c r="BK205" i="10"/>
  <c r="BK199" i="10"/>
  <c r="BK195" i="10"/>
  <c r="BK192" i="10"/>
  <c r="J186" i="10"/>
  <c r="BK180" i="10"/>
  <c r="BK175" i="10"/>
  <c r="BK172" i="10"/>
  <c r="J169" i="10"/>
  <c r="BK166" i="10"/>
  <c r="BK162" i="10"/>
  <c r="J159" i="10"/>
  <c r="BK156" i="10"/>
  <c r="J153" i="10"/>
  <c r="J149" i="10"/>
  <c r="BK145" i="10"/>
  <c r="BK142" i="10"/>
  <c r="J139" i="10"/>
  <c r="BK133" i="10"/>
  <c r="BK130" i="10"/>
  <c r="BK238" i="9"/>
  <c r="J238" i="9"/>
  <c r="BK235" i="9"/>
  <c r="J235" i="9"/>
  <c r="J232" i="9"/>
  <c r="BK228" i="9"/>
  <c r="BK225" i="9"/>
  <c r="BK222" i="9"/>
  <c r="BK219" i="9"/>
  <c r="J210" i="9"/>
  <c r="BK205" i="9"/>
  <c r="J202" i="9"/>
  <c r="BK199" i="9"/>
  <c r="J193" i="9"/>
  <c r="J187" i="9"/>
  <c r="BK184" i="9"/>
  <c r="J178" i="9"/>
  <c r="J175" i="9"/>
  <c r="BK169" i="9"/>
  <c r="BK163" i="9"/>
  <c r="BK150" i="9"/>
  <c r="J139" i="9"/>
  <c r="BK136" i="9"/>
  <c r="J130" i="9"/>
  <c r="J140" i="8"/>
  <c r="BK136" i="8"/>
  <c r="J133" i="8"/>
  <c r="BK130" i="8"/>
  <c r="BK161" i="7"/>
  <c r="J155" i="7"/>
  <c r="BK151" i="7"/>
  <c r="BK148" i="7"/>
  <c r="BK145" i="7"/>
  <c r="BK130" i="7"/>
  <c r="BK165" i="6"/>
  <c r="J161" i="6"/>
  <c r="BK142" i="6"/>
  <c r="J130" i="6"/>
  <c r="BK215" i="5"/>
  <c r="J208" i="5"/>
  <c r="BK198" i="5"/>
  <c r="BK195" i="5"/>
  <c r="BK157" i="5"/>
  <c r="BK154" i="5"/>
  <c r="BK140" i="5"/>
  <c r="BK137" i="5"/>
  <c r="J130" i="5"/>
  <c r="J202" i="4"/>
  <c r="J199" i="4"/>
  <c r="J186" i="4"/>
  <c r="BK179" i="4"/>
  <c r="BK176" i="4"/>
  <c r="BK173" i="4"/>
  <c r="BK169" i="4"/>
  <c r="BK166" i="4"/>
  <c r="J162" i="4"/>
  <c r="J159" i="4"/>
  <c r="BK138" i="4"/>
  <c r="J126" i="4"/>
  <c r="BK396" i="3"/>
  <c r="J377" i="3"/>
  <c r="J366" i="3"/>
  <c r="J362" i="3"/>
  <c r="J348" i="3"/>
  <c r="BK334" i="3"/>
  <c r="BK325" i="3"/>
  <c r="BK316" i="3"/>
  <c r="J313" i="3"/>
  <c r="J301" i="3"/>
  <c r="J292" i="3"/>
  <c r="J274" i="3"/>
  <c r="J270" i="3"/>
  <c r="BK258" i="3"/>
  <c r="J251" i="3"/>
  <c r="BK247" i="3"/>
  <c r="BK241" i="3"/>
  <c r="J230" i="3"/>
  <c r="BK227" i="3"/>
  <c r="BK220" i="3"/>
  <c r="BK216" i="3"/>
  <c r="BK204" i="3"/>
  <c r="J195" i="3"/>
  <c r="BK186" i="3"/>
  <c r="J179" i="3"/>
  <c r="J173" i="3"/>
  <c r="BK156" i="3"/>
  <c r="J147" i="3"/>
  <c r="BK144" i="3"/>
  <c r="J135" i="3"/>
  <c r="J126" i="3"/>
  <c r="J215" i="2"/>
  <c r="J212" i="2"/>
  <c r="BK209" i="2"/>
  <c r="J202" i="2"/>
  <c r="BK196" i="2"/>
  <c r="BK193" i="2"/>
  <c r="BK186" i="2"/>
  <c r="J180" i="2"/>
  <c r="BK177" i="2"/>
  <c r="J170" i="2"/>
  <c r="BK165" i="2"/>
  <c r="BK162" i="2"/>
  <c r="BK156" i="2"/>
  <c r="J141" i="2"/>
  <c r="J138" i="2"/>
  <c r="BK132" i="2"/>
  <c r="BK126" i="2"/>
  <c r="BK180" i="15"/>
  <c r="BK179" i="15"/>
  <c r="BK177" i="15"/>
  <c r="J175" i="15"/>
  <c r="BK172" i="15"/>
  <c r="BK164" i="15"/>
  <c r="BK148" i="15"/>
  <c r="BK147" i="15"/>
  <c r="BK146" i="15"/>
  <c r="J145" i="15"/>
  <c r="J143" i="15"/>
  <c r="J141" i="15"/>
  <c r="BK138" i="15"/>
  <c r="BK165" i="14"/>
  <c r="J162" i="14"/>
  <c r="BK161" i="14"/>
  <c r="BK160" i="14"/>
  <c r="J159" i="14"/>
  <c r="J148" i="14"/>
  <c r="J143" i="14"/>
  <c r="BK142" i="14"/>
  <c r="BK141" i="14"/>
  <c r="J135" i="14"/>
  <c r="BK134" i="14"/>
  <c r="BK131" i="14"/>
  <c r="J129" i="14"/>
  <c r="BK176" i="13"/>
  <c r="BK168" i="13"/>
  <c r="BK167" i="13"/>
  <c r="J166" i="13"/>
  <c r="BK164" i="13"/>
  <c r="BK159" i="13"/>
  <c r="BK150" i="13"/>
  <c r="BK149" i="13"/>
  <c r="BK143" i="13"/>
  <c r="BK142" i="13"/>
  <c r="BK135" i="13"/>
  <c r="BK134" i="13"/>
  <c r="J131" i="13"/>
  <c r="J171" i="12"/>
  <c r="BK161" i="12"/>
  <c r="BK156" i="12"/>
  <c r="BK154" i="12"/>
  <c r="J144" i="12"/>
  <c r="BK142" i="12"/>
  <c r="J141" i="12"/>
  <c r="J140" i="12"/>
  <c r="J132" i="12"/>
  <c r="BK131" i="12"/>
  <c r="BK139" i="11"/>
  <c r="J136" i="11"/>
  <c r="BK126" i="11"/>
  <c r="BK123" i="11"/>
  <c r="J211" i="10"/>
  <c r="J199" i="10"/>
  <c r="J195" i="10"/>
  <c r="J192" i="10"/>
  <c r="J189" i="10"/>
  <c r="BK183" i="10"/>
  <c r="J178" i="10"/>
  <c r="J172" i="10"/>
  <c r="J166" i="10"/>
  <c r="BK159" i="10"/>
  <c r="J136" i="10"/>
  <c r="J130" i="10"/>
  <c r="BK193" i="9"/>
  <c r="J190" i="9"/>
  <c r="J181" i="9"/>
  <c r="BK178" i="9"/>
  <c r="BK175" i="9"/>
  <c r="BK172" i="9"/>
  <c r="J169" i="9"/>
  <c r="J166" i="9"/>
  <c r="J163" i="9"/>
  <c r="J160" i="9"/>
  <c r="BK157" i="9"/>
  <c r="J157" i="9"/>
  <c r="J154" i="9"/>
  <c r="BK147" i="9"/>
  <c r="BK143" i="9"/>
  <c r="J133" i="9"/>
  <c r="BK130" i="9"/>
  <c r="BK140" i="8"/>
  <c r="BK133" i="8"/>
  <c r="BK165" i="7"/>
  <c r="J158" i="7"/>
  <c r="J142" i="7"/>
  <c r="BK139" i="7"/>
  <c r="J133" i="7"/>
  <c r="BK155" i="6"/>
  <c r="BK151" i="6"/>
  <c r="BK148" i="6"/>
  <c r="BK145" i="6"/>
  <c r="BK139" i="6"/>
  <c r="BK130" i="6"/>
  <c r="BK218" i="5"/>
  <c r="J212" i="5"/>
  <c r="J185" i="5"/>
  <c r="J177" i="5"/>
  <c r="J173" i="5"/>
  <c r="J170" i="5"/>
  <c r="J167" i="5"/>
  <c r="J160" i="5"/>
  <c r="J157" i="5"/>
  <c r="BK150" i="5"/>
  <c r="BK143" i="5"/>
  <c r="J140" i="5"/>
  <c r="BK130" i="5"/>
  <c r="J206" i="4"/>
  <c r="J203" i="4"/>
  <c r="BK192" i="4"/>
  <c r="BK189" i="4"/>
  <c r="J183" i="4"/>
  <c r="J173" i="4"/>
  <c r="J156" i="4"/>
  <c r="J153" i="4"/>
  <c r="BK149" i="4"/>
  <c r="BK145" i="4"/>
  <c r="J138" i="4"/>
  <c r="J135" i="4"/>
  <c r="BK129" i="4"/>
  <c r="BK403" i="3"/>
  <c r="J403" i="3"/>
  <c r="BK400" i="3"/>
  <c r="J400" i="3"/>
  <c r="J388" i="3"/>
  <c r="J369" i="3"/>
  <c r="BK354" i="3"/>
  <c r="J345" i="3"/>
  <c r="J337" i="3"/>
  <c r="J328" i="3"/>
  <c r="BK322" i="3"/>
  <c r="BK313" i="3"/>
  <c r="BK309" i="3"/>
  <c r="BK296" i="3"/>
  <c r="BK292" i="3"/>
  <c r="BK287" i="3"/>
  <c r="J283" i="3"/>
  <c r="BK278" i="3"/>
  <c r="BK270" i="3"/>
  <c r="BK266" i="3"/>
  <c r="BK262" i="3"/>
  <c r="BK251" i="3"/>
  <c r="J241" i="3"/>
  <c r="BK235" i="3"/>
  <c r="BK208" i="3"/>
  <c r="J204" i="3"/>
  <c r="J199" i="3"/>
  <c r="BK195" i="3"/>
  <c r="BK179" i="3"/>
  <c r="BK159" i="3"/>
  <c r="J156" i="3"/>
  <c r="J153" i="3"/>
  <c r="J138" i="3"/>
  <c r="BK135" i="3"/>
  <c r="J131" i="3"/>
  <c r="BK222" i="2"/>
  <c r="BK219" i="2"/>
  <c r="BK215" i="2"/>
  <c r="BK212" i="2"/>
  <c r="BK205" i="2"/>
  <c r="BK202" i="2"/>
  <c r="BK199" i="2"/>
  <c r="J193" i="2"/>
  <c r="J190" i="2"/>
  <c r="J183" i="2"/>
  <c r="BK174" i="2"/>
  <c r="J165" i="2"/>
  <c r="J162" i="2"/>
  <c r="J159" i="2"/>
  <c r="BK152" i="2"/>
  <c r="J148" i="2"/>
  <c r="J144" i="2"/>
  <c r="BK141" i="2"/>
  <c r="J132" i="2"/>
  <c r="AS104" i="1"/>
  <c r="J180" i="15"/>
  <c r="J179" i="15"/>
  <c r="J177" i="15"/>
  <c r="BK175" i="15"/>
  <c r="J172" i="15"/>
  <c r="J165" i="15"/>
  <c r="J164" i="15"/>
  <c r="BK162" i="15"/>
  <c r="J162" i="15"/>
  <c r="BK161" i="15"/>
  <c r="J161" i="15"/>
  <c r="BK159" i="15"/>
  <c r="J159" i="15"/>
  <c r="BK158" i="15"/>
  <c r="J158" i="15"/>
  <c r="BK157" i="15"/>
  <c r="J157" i="15"/>
  <c r="BK155" i="15"/>
  <c r="J155" i="15"/>
  <c r="BK154" i="15"/>
  <c r="J149" i="15"/>
  <c r="J146" i="15"/>
  <c r="J142" i="15"/>
  <c r="J140" i="15"/>
  <c r="BK136" i="15"/>
  <c r="BK135" i="15"/>
  <c r="BK134" i="15"/>
  <c r="BK175" i="14"/>
  <c r="BK163" i="14"/>
  <c r="BK162" i="14"/>
  <c r="J156" i="14"/>
  <c r="BK155" i="14"/>
  <c r="J147" i="14"/>
  <c r="BK143" i="14"/>
  <c r="J140" i="14"/>
  <c r="BK138" i="14"/>
  <c r="J136" i="14"/>
  <c r="BK132" i="14"/>
  <c r="BK129" i="14"/>
  <c r="J176" i="13"/>
  <c r="BK166" i="13"/>
  <c r="J161" i="13"/>
  <c r="J150" i="13"/>
  <c r="J141" i="13"/>
  <c r="J140" i="13"/>
  <c r="J136" i="13"/>
  <c r="J135" i="13"/>
  <c r="J134" i="13"/>
  <c r="J132" i="13"/>
  <c r="J129" i="13"/>
  <c r="J161" i="12"/>
  <c r="BK158" i="12"/>
  <c r="J157" i="12"/>
  <c r="BK155" i="12"/>
  <c r="J151" i="12"/>
  <c r="BK145" i="12"/>
  <c r="BK144" i="12"/>
  <c r="J143" i="12"/>
  <c r="BK141" i="12"/>
  <c r="BK140" i="12"/>
  <c r="BK138" i="12"/>
  <c r="J134" i="12"/>
  <c r="BK129" i="12"/>
  <c r="J142" i="11"/>
  <c r="BK136" i="11"/>
  <c r="J129" i="11"/>
  <c r="J126" i="11"/>
  <c r="BK220" i="10"/>
  <c r="J220" i="10"/>
  <c r="J217" i="10"/>
  <c r="J214" i="10"/>
  <c r="J208" i="10"/>
  <c r="BK189" i="10"/>
  <c r="J183" i="10"/>
  <c r="J161" i="7"/>
  <c r="BK158" i="7"/>
  <c r="J151" i="7"/>
  <c r="BK142" i="7"/>
  <c r="J139" i="7"/>
  <c r="J136" i="7"/>
  <c r="BK133" i="7"/>
  <c r="J130" i="7"/>
  <c r="J165" i="6"/>
  <c r="J158" i="6"/>
  <c r="J155" i="6"/>
  <c r="J148" i="6"/>
  <c r="J142" i="6"/>
  <c r="J139" i="6"/>
  <c r="J136" i="6"/>
  <c r="BK133" i="6"/>
  <c r="J218" i="5"/>
  <c r="J205" i="5"/>
  <c r="J202" i="5"/>
  <c r="J198" i="5"/>
  <c r="BK192" i="5"/>
  <c r="J189" i="5"/>
  <c r="BK185" i="5"/>
  <c r="BK181" i="5"/>
  <c r="BK173" i="5"/>
  <c r="BK170" i="5"/>
  <c r="J163" i="5"/>
  <c r="BK160" i="5"/>
  <c r="J146" i="5"/>
  <c r="J143" i="5"/>
  <c r="BK134" i="5"/>
  <c r="BK203" i="4"/>
  <c r="BK202" i="4"/>
  <c r="J195" i="4"/>
  <c r="J192" i="4"/>
  <c r="BK183" i="4"/>
  <c r="J166" i="4"/>
  <c r="BK162" i="4"/>
  <c r="BK159" i="4"/>
  <c r="BK156" i="4"/>
  <c r="J149" i="4"/>
  <c r="BK141" i="4"/>
  <c r="BK132" i="4"/>
  <c r="BK391" i="3"/>
  <c r="BK388" i="3"/>
  <c r="J385" i="3"/>
  <c r="BK377" i="3"/>
  <c r="J373" i="3"/>
  <c r="BK366" i="3"/>
  <c r="BK362" i="3"/>
  <c r="J358" i="3"/>
  <c r="J354" i="3"/>
  <c r="BK348" i="3"/>
  <c r="BK345" i="3"/>
  <c r="J340" i="3"/>
  <c r="J334" i="3"/>
  <c r="BK331" i="3"/>
  <c r="J325" i="3"/>
  <c r="J322" i="3"/>
  <c r="BK319" i="3"/>
  <c r="J309" i="3"/>
  <c r="J305" i="3"/>
  <c r="J296" i="3"/>
  <c r="BK283" i="3"/>
  <c r="J278" i="3"/>
  <c r="J266" i="3"/>
  <c r="J258" i="3"/>
  <c r="J216" i="3"/>
  <c r="BK173" i="3"/>
  <c r="J168" i="3"/>
  <c r="J164" i="3"/>
  <c r="J159" i="3"/>
  <c r="BK153" i="3"/>
  <c r="BK147" i="3"/>
  <c r="J144" i="3"/>
  <c r="BK138" i="3"/>
  <c r="BK131" i="3"/>
  <c r="BK126" i="3"/>
  <c r="J222" i="2"/>
  <c r="J219" i="2"/>
  <c r="J209" i="2"/>
  <c r="BK190" i="2"/>
  <c r="BK170" i="2"/>
  <c r="BK159" i="2"/>
  <c r="BK148" i="2"/>
  <c r="J135" i="2"/>
  <c r="AS108" i="1"/>
  <c r="BK181" i="15"/>
  <c r="BK165" i="15"/>
  <c r="BK149" i="15"/>
  <c r="J148" i="15"/>
  <c r="BK141" i="15"/>
  <c r="J138" i="15"/>
  <c r="J137" i="15"/>
  <c r="J134" i="15"/>
  <c r="J161" i="14"/>
  <c r="BK159" i="14"/>
  <c r="BK158" i="14"/>
  <c r="BK154" i="14"/>
  <c r="J149" i="14"/>
  <c r="BK147" i="14"/>
  <c r="J142" i="14"/>
  <c r="J141" i="14"/>
  <c r="BK140" i="14"/>
  <c r="BK136" i="14"/>
  <c r="J132" i="14"/>
  <c r="J131" i="14"/>
  <c r="J168" i="13"/>
  <c r="J163" i="13"/>
  <c r="BK161" i="13"/>
  <c r="BK160" i="13"/>
  <c r="BK145" i="13"/>
  <c r="J142" i="13"/>
  <c r="BK138" i="13"/>
  <c r="BK136" i="13"/>
  <c r="BK132" i="13"/>
  <c r="BK129" i="13"/>
  <c r="BK159" i="12"/>
  <c r="J158" i="12"/>
  <c r="BK157" i="12"/>
  <c r="J155" i="12"/>
  <c r="J152" i="12"/>
  <c r="BK151" i="12"/>
  <c r="BK150" i="12"/>
  <c r="J145" i="12"/>
  <c r="J138" i="12"/>
  <c r="J136" i="12"/>
  <c r="J135" i="12"/>
  <c r="BK142" i="11"/>
  <c r="J139" i="11"/>
  <c r="BK129" i="11"/>
  <c r="BK217" i="10"/>
  <c r="BK214" i="10"/>
  <c r="BK208" i="10"/>
  <c r="J205" i="10"/>
  <c r="BK186" i="10"/>
  <c r="J180" i="10"/>
  <c r="BK178" i="10"/>
  <c r="J175" i="10"/>
  <c r="BK169" i="10"/>
  <c r="J162" i="10"/>
  <c r="J156" i="10"/>
  <c r="BK153" i="10"/>
  <c r="BK149" i="10"/>
  <c r="J145" i="10"/>
  <c r="J142" i="10"/>
  <c r="BK139" i="10"/>
  <c r="BK136" i="10"/>
  <c r="J133" i="10"/>
  <c r="BK232" i="9"/>
  <c r="J228" i="9"/>
  <c r="J225" i="9"/>
  <c r="J222" i="9"/>
  <c r="J219" i="9"/>
  <c r="BK210" i="9"/>
  <c r="J205" i="9"/>
  <c r="BK202" i="9"/>
  <c r="J199" i="9"/>
  <c r="BK196" i="9"/>
  <c r="J196" i="9"/>
  <c r="BK190" i="9"/>
  <c r="BK187" i="9"/>
  <c r="J184" i="9"/>
  <c r="BK181" i="9"/>
  <c r="J172" i="9"/>
  <c r="BK166" i="9"/>
  <c r="BK160" i="9"/>
  <c r="BK154" i="9"/>
  <c r="J150" i="9"/>
  <c r="J147" i="9"/>
  <c r="J143" i="9"/>
  <c r="BK139" i="9"/>
  <c r="J136" i="9"/>
  <c r="BK133" i="9"/>
  <c r="J136" i="8"/>
  <c r="J130" i="8"/>
  <c r="J165" i="7"/>
  <c r="BK155" i="7"/>
  <c r="J148" i="7"/>
  <c r="J145" i="7"/>
  <c r="BK136" i="7"/>
  <c r="BK161" i="6"/>
  <c r="BK158" i="6"/>
  <c r="J151" i="6"/>
  <c r="J145" i="6"/>
  <c r="BK136" i="6"/>
  <c r="J133" i="6"/>
  <c r="J215" i="5"/>
  <c r="BK212" i="5"/>
  <c r="BK208" i="5"/>
  <c r="BK205" i="5"/>
  <c r="BK202" i="5"/>
  <c r="J195" i="5"/>
  <c r="J192" i="5"/>
  <c r="BK189" i="5"/>
  <c r="J181" i="5"/>
  <c r="BK177" i="5"/>
  <c r="BK167" i="5"/>
  <c r="BK163" i="5"/>
  <c r="J154" i="5"/>
  <c r="J150" i="5"/>
  <c r="BK146" i="5"/>
  <c r="J137" i="5"/>
  <c r="J134" i="5"/>
  <c r="BK206" i="4"/>
  <c r="BK199" i="4"/>
  <c r="BK195" i="4"/>
  <c r="J189" i="4"/>
  <c r="BK186" i="4"/>
  <c r="J179" i="4"/>
  <c r="J176" i="4"/>
  <c r="J169" i="4"/>
  <c r="BK153" i="4"/>
  <c r="J145" i="4"/>
  <c r="J141" i="4"/>
  <c r="BK135" i="4"/>
  <c r="J132" i="4"/>
  <c r="J129" i="4"/>
  <c r="BK126" i="4"/>
  <c r="J396" i="3"/>
  <c r="J391" i="3"/>
  <c r="BK385" i="3"/>
  <c r="BK373" i="3"/>
  <c r="BK369" i="3"/>
  <c r="BK358" i="3"/>
  <c r="BK340" i="3"/>
  <c r="BK337" i="3"/>
  <c r="J331" i="3"/>
  <c r="BK328" i="3"/>
  <c r="J319" i="3"/>
  <c r="J316" i="3"/>
  <c r="BK305" i="3"/>
  <c r="BK301" i="3"/>
  <c r="J287" i="3"/>
  <c r="BK274" i="3"/>
  <c r="J262" i="3"/>
  <c r="J247" i="3"/>
  <c r="J235" i="3"/>
  <c r="BK230" i="3"/>
  <c r="J227" i="3"/>
  <c r="J220" i="3"/>
  <c r="J208" i="3"/>
  <c r="BK199" i="3"/>
  <c r="J186" i="3"/>
  <c r="BK168" i="3"/>
  <c r="BK164" i="3"/>
  <c r="J205" i="2"/>
  <c r="J199" i="2"/>
  <c r="J196" i="2"/>
  <c r="J186" i="2"/>
  <c r="BK183" i="2"/>
  <c r="BK180" i="2"/>
  <c r="J177" i="2"/>
  <c r="J174" i="2"/>
  <c r="J156" i="2"/>
  <c r="J152" i="2"/>
  <c r="BK144" i="2"/>
  <c r="BK138" i="2"/>
  <c r="BK135" i="2"/>
  <c r="J126" i="2"/>
  <c r="AS99" i="1"/>
  <c r="R125" i="2" l="1"/>
  <c r="R124" i="2" s="1"/>
  <c r="T208" i="2"/>
  <c r="P125" i="3"/>
  <c r="P124" i="3" s="1"/>
  <c r="T384" i="3"/>
  <c r="P125" i="4"/>
  <c r="P124" i="4"/>
  <c r="R198" i="4"/>
  <c r="P129" i="5"/>
  <c r="P128" i="5" s="1"/>
  <c r="BK211" i="5"/>
  <c r="J211" i="5" s="1"/>
  <c r="J103" i="5" s="1"/>
  <c r="T129" i="6"/>
  <c r="T128" i="6"/>
  <c r="R154" i="6"/>
  <c r="R129" i="7"/>
  <c r="R128" i="7" s="1"/>
  <c r="R154" i="7"/>
  <c r="BK129" i="8"/>
  <c r="BK128" i="8"/>
  <c r="J128" i="8" s="1"/>
  <c r="J101" i="8" s="1"/>
  <c r="T129" i="8"/>
  <c r="T128" i="8"/>
  <c r="T127" i="8" s="1"/>
  <c r="P129" i="9"/>
  <c r="P128" i="9" s="1"/>
  <c r="T129" i="9"/>
  <c r="T128" i="9" s="1"/>
  <c r="P209" i="9"/>
  <c r="T209" i="9"/>
  <c r="BK129" i="10"/>
  <c r="BK128" i="10" s="1"/>
  <c r="R198" i="10"/>
  <c r="T122" i="11"/>
  <c r="T121" i="11"/>
  <c r="BK128" i="12"/>
  <c r="BK139" i="12"/>
  <c r="J139" i="12" s="1"/>
  <c r="J101" i="12" s="1"/>
  <c r="T149" i="12"/>
  <c r="P128" i="13"/>
  <c r="R139" i="13"/>
  <c r="T158" i="13"/>
  <c r="P128" i="14"/>
  <c r="R139" i="14"/>
  <c r="T153" i="14"/>
  <c r="R133" i="15"/>
  <c r="BK139" i="15"/>
  <c r="J139" i="15"/>
  <c r="J101" i="15" s="1"/>
  <c r="P139" i="15"/>
  <c r="R139" i="15"/>
  <c r="T139" i="15"/>
  <c r="BK144" i="15"/>
  <c r="J144" i="15"/>
  <c r="J102" i="15" s="1"/>
  <c r="P144" i="15"/>
  <c r="R144" i="15"/>
  <c r="T144" i="15"/>
  <c r="T156" i="15"/>
  <c r="BK178" i="15"/>
  <c r="J178" i="15" s="1"/>
  <c r="J109" i="15" s="1"/>
  <c r="P125" i="2"/>
  <c r="P124" i="2"/>
  <c r="R208" i="2"/>
  <c r="T125" i="3"/>
  <c r="T124" i="3" s="1"/>
  <c r="T123" i="3" s="1"/>
  <c r="P384" i="3"/>
  <c r="BK125" i="4"/>
  <c r="BK124" i="4" s="1"/>
  <c r="BK198" i="4"/>
  <c r="J198" i="4" s="1"/>
  <c r="J101" i="4" s="1"/>
  <c r="BK129" i="5"/>
  <c r="BK128" i="5" s="1"/>
  <c r="J128" i="5" s="1"/>
  <c r="J101" i="5" s="1"/>
  <c r="T211" i="5"/>
  <c r="BK129" i="6"/>
  <c r="BK128" i="6" s="1"/>
  <c r="J128" i="6" s="1"/>
  <c r="J101" i="6" s="1"/>
  <c r="T154" i="6"/>
  <c r="T129" i="7"/>
  <c r="T128" i="7"/>
  <c r="P154" i="7"/>
  <c r="P129" i="8"/>
  <c r="P128" i="8" s="1"/>
  <c r="P127" i="8" s="1"/>
  <c r="AU103" i="1" s="1"/>
  <c r="T129" i="10"/>
  <c r="T128" i="10" s="1"/>
  <c r="P198" i="10"/>
  <c r="P122" i="11"/>
  <c r="P121" i="11"/>
  <c r="AU107" i="1" s="1"/>
  <c r="P128" i="12"/>
  <c r="T139" i="12"/>
  <c r="P149" i="12"/>
  <c r="R128" i="13"/>
  <c r="P139" i="13"/>
  <c r="P158" i="13"/>
  <c r="BK128" i="14"/>
  <c r="J128" i="14" s="1"/>
  <c r="J100" i="14" s="1"/>
  <c r="T128" i="14"/>
  <c r="BK153" i="14"/>
  <c r="J153" i="14" s="1"/>
  <c r="J102" i="14" s="1"/>
  <c r="BK133" i="15"/>
  <c r="J133" i="15"/>
  <c r="J100" i="15" s="1"/>
  <c r="P133" i="15"/>
  <c r="T133" i="15"/>
  <c r="T132" i="15"/>
  <c r="BK156" i="15"/>
  <c r="J156" i="15"/>
  <c r="J103" i="15" s="1"/>
  <c r="P178" i="15"/>
  <c r="P173" i="15" s="1"/>
  <c r="BK125" i="2"/>
  <c r="J125" i="2" s="1"/>
  <c r="J100" i="2" s="1"/>
  <c r="BK208" i="2"/>
  <c r="J208" i="2"/>
  <c r="J101" i="2" s="1"/>
  <c r="BK125" i="3"/>
  <c r="J125" i="3" s="1"/>
  <c r="J100" i="3" s="1"/>
  <c r="BK384" i="3"/>
  <c r="J384" i="3"/>
  <c r="J101" i="3" s="1"/>
  <c r="R125" i="4"/>
  <c r="R124" i="4" s="1"/>
  <c r="R123" i="4" s="1"/>
  <c r="T198" i="4"/>
  <c r="R129" i="5"/>
  <c r="R128" i="5" s="1"/>
  <c r="R127" i="5" s="1"/>
  <c r="R211" i="5"/>
  <c r="R129" i="6"/>
  <c r="R128" i="6" s="1"/>
  <c r="R127" i="6" s="1"/>
  <c r="P154" i="6"/>
  <c r="BK129" i="7"/>
  <c r="J129" i="7" s="1"/>
  <c r="J102" i="7" s="1"/>
  <c r="BK154" i="7"/>
  <c r="J154" i="7"/>
  <c r="J103" i="7" s="1"/>
  <c r="R129" i="8"/>
  <c r="R128" i="8" s="1"/>
  <c r="R127" i="8" s="1"/>
  <c r="R129" i="10"/>
  <c r="R128" i="10"/>
  <c r="R127" i="10" s="1"/>
  <c r="BK198" i="10"/>
  <c r="J198" i="10" s="1"/>
  <c r="J103" i="10" s="1"/>
  <c r="BK122" i="11"/>
  <c r="J122" i="11"/>
  <c r="J99" i="11" s="1"/>
  <c r="R128" i="12"/>
  <c r="P139" i="12"/>
  <c r="R149" i="12"/>
  <c r="BK128" i="13"/>
  <c r="J128" i="13"/>
  <c r="J100" i="13" s="1"/>
  <c r="BK139" i="13"/>
  <c r="J139" i="13" s="1"/>
  <c r="J101" i="13" s="1"/>
  <c r="BK158" i="13"/>
  <c r="J158" i="13"/>
  <c r="J102" i="13" s="1"/>
  <c r="BK139" i="14"/>
  <c r="J139" i="14" s="1"/>
  <c r="J101" i="14" s="1"/>
  <c r="T139" i="14"/>
  <c r="P153" i="14"/>
  <c r="R156" i="15"/>
  <c r="T178" i="15"/>
  <c r="T173" i="15" s="1"/>
  <c r="T125" i="2"/>
  <c r="T124" i="2" s="1"/>
  <c r="T123" i="2" s="1"/>
  <c r="P208" i="2"/>
  <c r="R125" i="3"/>
  <c r="R124" i="3" s="1"/>
  <c r="R123" i="3" s="1"/>
  <c r="R384" i="3"/>
  <c r="T125" i="4"/>
  <c r="T124" i="4" s="1"/>
  <c r="T123" i="4" s="1"/>
  <c r="P198" i="4"/>
  <c r="T129" i="5"/>
  <c r="T128" i="5" s="1"/>
  <c r="T127" i="5" s="1"/>
  <c r="P211" i="5"/>
  <c r="P129" i="6"/>
  <c r="P128" i="6" s="1"/>
  <c r="P127" i="6" s="1"/>
  <c r="AU101" i="1" s="1"/>
  <c r="BK154" i="6"/>
  <c r="J154" i="6" s="1"/>
  <c r="J103" i="6" s="1"/>
  <c r="P129" i="7"/>
  <c r="P128" i="7"/>
  <c r="P127" i="7" s="1"/>
  <c r="AU102" i="1" s="1"/>
  <c r="T154" i="7"/>
  <c r="BK129" i="9"/>
  <c r="J129" i="9" s="1"/>
  <c r="J102" i="9" s="1"/>
  <c r="R129" i="9"/>
  <c r="R128" i="9"/>
  <c r="R127" i="9" s="1"/>
  <c r="BK209" i="9"/>
  <c r="J209" i="9" s="1"/>
  <c r="J103" i="9" s="1"/>
  <c r="R209" i="9"/>
  <c r="P129" i="10"/>
  <c r="P128" i="10" s="1"/>
  <c r="P127" i="10" s="1"/>
  <c r="AU106" i="1" s="1"/>
  <c r="T198" i="10"/>
  <c r="R122" i="11"/>
  <c r="R121" i="11"/>
  <c r="T128" i="12"/>
  <c r="T127" i="12"/>
  <c r="T126" i="12" s="1"/>
  <c r="R139" i="12"/>
  <c r="BK149" i="12"/>
  <c r="J149" i="12"/>
  <c r="J102" i="12" s="1"/>
  <c r="T128" i="13"/>
  <c r="T139" i="13"/>
  <c r="R158" i="13"/>
  <c r="R128" i="14"/>
  <c r="P139" i="14"/>
  <c r="R153" i="14"/>
  <c r="P156" i="15"/>
  <c r="R178" i="15"/>
  <c r="R173" i="15"/>
  <c r="J91" i="2"/>
  <c r="J93" i="2"/>
  <c r="J94" i="2"/>
  <c r="BE132" i="2"/>
  <c r="BE141" i="2"/>
  <c r="BE159" i="2"/>
  <c r="BE165" i="2"/>
  <c r="BE174" i="2"/>
  <c r="BE205" i="2"/>
  <c r="BE212" i="2"/>
  <c r="BE215" i="2"/>
  <c r="E85" i="3"/>
  <c r="J91" i="3"/>
  <c r="F119" i="3"/>
  <c r="J120" i="3"/>
  <c r="BE126" i="3"/>
  <c r="BE138" i="3"/>
  <c r="BE144" i="3"/>
  <c r="BE153" i="3"/>
  <c r="BE156" i="3"/>
  <c r="BE195" i="3"/>
  <c r="BE199" i="3"/>
  <c r="BE247" i="3"/>
  <c r="BE262" i="3"/>
  <c r="BE287" i="3"/>
  <c r="BE296" i="3"/>
  <c r="BE345" i="3"/>
  <c r="BE354" i="3"/>
  <c r="BE362" i="3"/>
  <c r="BE377" i="3"/>
  <c r="F94" i="4"/>
  <c r="F119" i="4"/>
  <c r="J120" i="4"/>
  <c r="BE145" i="4"/>
  <c r="BE166" i="4"/>
  <c r="BE179" i="4"/>
  <c r="BE183" i="4"/>
  <c r="E85" i="5"/>
  <c r="F96" i="5"/>
  <c r="BE137" i="5"/>
  <c r="BE173" i="5"/>
  <c r="BE192" i="5"/>
  <c r="BE195" i="5"/>
  <c r="F96" i="6"/>
  <c r="BE133" i="6"/>
  <c r="BE139" i="6"/>
  <c r="BE142" i="6"/>
  <c r="F96" i="7"/>
  <c r="F123" i="7"/>
  <c r="BE139" i="7"/>
  <c r="F96" i="8"/>
  <c r="J124" i="8"/>
  <c r="E85" i="9"/>
  <c r="J95" i="9"/>
  <c r="F123" i="9"/>
  <c r="F124" i="9"/>
  <c r="BE130" i="9"/>
  <c r="BE133" i="9"/>
  <c r="BE143" i="9"/>
  <c r="BE150" i="9"/>
  <c r="BE154" i="9"/>
  <c r="BE178" i="9"/>
  <c r="BE184" i="9"/>
  <c r="BE193" i="9"/>
  <c r="BE196" i="9"/>
  <c r="BE210" i="9"/>
  <c r="BE222" i="9"/>
  <c r="BE228" i="9"/>
  <c r="J96" i="10"/>
  <c r="F123" i="10"/>
  <c r="BE149" i="10"/>
  <c r="BE156" i="10"/>
  <c r="BE159" i="10"/>
  <c r="BE162" i="10"/>
  <c r="BE172" i="10"/>
  <c r="BE175" i="10"/>
  <c r="BE189" i="10"/>
  <c r="BE208" i="10"/>
  <c r="E85" i="11"/>
  <c r="F93" i="11"/>
  <c r="F118" i="11"/>
  <c r="J93" i="12"/>
  <c r="F122" i="12"/>
  <c r="F123" i="12"/>
  <c r="BE129" i="12"/>
  <c r="BE132" i="12"/>
  <c r="BE140" i="12"/>
  <c r="BE142" i="12"/>
  <c r="BE145" i="12"/>
  <c r="BE156" i="12"/>
  <c r="BE171" i="12"/>
  <c r="BK170" i="12"/>
  <c r="J170" i="12" s="1"/>
  <c r="J104" i="12" s="1"/>
  <c r="F94" i="13"/>
  <c r="F122" i="13"/>
  <c r="J123" i="13"/>
  <c r="BE129" i="13"/>
  <c r="BE132" i="13"/>
  <c r="BE134" i="13"/>
  <c r="BE140" i="13"/>
  <c r="BE150" i="13"/>
  <c r="BE159" i="13"/>
  <c r="BE164" i="13"/>
  <c r="BK175" i="13"/>
  <c r="BK174" i="13"/>
  <c r="J174" i="13" s="1"/>
  <c r="J103" i="13" s="1"/>
  <c r="E85" i="14"/>
  <c r="J93" i="14"/>
  <c r="F123" i="14"/>
  <c r="BE134" i="14"/>
  <c r="BE138" i="14"/>
  <c r="BE147" i="14"/>
  <c r="BE160" i="14"/>
  <c r="BE163" i="14"/>
  <c r="BE165" i="14"/>
  <c r="F94" i="15"/>
  <c r="BE135" i="15"/>
  <c r="BE140" i="15"/>
  <c r="BE145" i="15"/>
  <c r="BE154" i="15"/>
  <c r="BE181" i="15"/>
  <c r="BK171" i="15"/>
  <c r="J171" i="15" s="1"/>
  <c r="J105" i="15" s="1"/>
  <c r="BK174" i="15"/>
  <c r="J174" i="15"/>
  <c r="J107" i="15" s="1"/>
  <c r="BK176" i="15"/>
  <c r="J176" i="15" s="1"/>
  <c r="J108" i="15" s="1"/>
  <c r="E85" i="2"/>
  <c r="F94" i="2"/>
  <c r="BE138" i="2"/>
  <c r="BE162" i="2"/>
  <c r="BE170" i="2"/>
  <c r="BE180" i="2"/>
  <c r="BE183" i="2"/>
  <c r="BE186" i="2"/>
  <c r="BE190" i="2"/>
  <c r="BE193" i="2"/>
  <c r="BE196" i="2"/>
  <c r="BE199" i="2"/>
  <c r="BE202" i="2"/>
  <c r="BE209" i="2"/>
  <c r="BE222" i="2"/>
  <c r="F94" i="3"/>
  <c r="BE135" i="3"/>
  <c r="BE179" i="3"/>
  <c r="BE208" i="3"/>
  <c r="BE227" i="3"/>
  <c r="BE241" i="3"/>
  <c r="BE258" i="3"/>
  <c r="BE266" i="3"/>
  <c r="BE274" i="3"/>
  <c r="BE278" i="3"/>
  <c r="BE309" i="3"/>
  <c r="BE313" i="3"/>
  <c r="BE316" i="3"/>
  <c r="BE325" i="3"/>
  <c r="BE334" i="3"/>
  <c r="BE340" i="3"/>
  <c r="J119" i="4"/>
  <c r="BE141" i="4"/>
  <c r="BE149" i="4"/>
  <c r="BE169" i="4"/>
  <c r="BE173" i="4"/>
  <c r="BE186" i="4"/>
  <c r="BE195" i="4"/>
  <c r="BE199" i="4"/>
  <c r="F123" i="5"/>
  <c r="BE130" i="5"/>
  <c r="BE134" i="5"/>
  <c r="BE157" i="5"/>
  <c r="BE167" i="5"/>
  <c r="BE181" i="5"/>
  <c r="E85" i="6"/>
  <c r="F95" i="6"/>
  <c r="J123" i="6"/>
  <c r="BE148" i="6"/>
  <c r="J96" i="7"/>
  <c r="BE133" i="7"/>
  <c r="BE142" i="7"/>
  <c r="BE145" i="7"/>
  <c r="BE155" i="7"/>
  <c r="BE158" i="7"/>
  <c r="BE165" i="7"/>
  <c r="F95" i="8"/>
  <c r="E113" i="8"/>
  <c r="BE133" i="8"/>
  <c r="BE192" i="10"/>
  <c r="BE195" i="10"/>
  <c r="BE199" i="10"/>
  <c r="BE220" i="10"/>
  <c r="J91" i="11"/>
  <c r="J94" i="11"/>
  <c r="J117" i="11"/>
  <c r="BE123" i="11"/>
  <c r="BE136" i="11"/>
  <c r="E85" i="12"/>
  <c r="J91" i="12"/>
  <c r="J94" i="12"/>
  <c r="BE131" i="12"/>
  <c r="BE151" i="12"/>
  <c r="BE155" i="12"/>
  <c r="J91" i="13"/>
  <c r="J93" i="13"/>
  <c r="E114" i="13"/>
  <c r="BE141" i="13"/>
  <c r="BE142" i="13"/>
  <c r="BE143" i="13"/>
  <c r="BE167" i="13"/>
  <c r="J94" i="14"/>
  <c r="J120" i="14"/>
  <c r="BE135" i="14"/>
  <c r="BE140" i="14"/>
  <c r="BE141" i="14"/>
  <c r="BE142" i="14"/>
  <c r="BE155" i="14"/>
  <c r="BE158" i="14"/>
  <c r="BE159" i="14"/>
  <c r="BE161" i="14"/>
  <c r="J93" i="15"/>
  <c r="E119" i="15"/>
  <c r="BE137" i="15"/>
  <c r="BE138" i="15"/>
  <c r="BE142" i="15"/>
  <c r="BE143" i="15"/>
  <c r="BE146" i="15"/>
  <c r="BE151" i="15"/>
  <c r="BE155" i="15"/>
  <c r="BE157" i="15"/>
  <c r="BE158" i="15"/>
  <c r="BE159" i="15"/>
  <c r="BE161" i="15"/>
  <c r="BE165" i="15"/>
  <c r="BE177" i="15"/>
  <c r="F93" i="2"/>
  <c r="BE156" i="2"/>
  <c r="BE177" i="2"/>
  <c r="J93" i="3"/>
  <c r="BE159" i="3"/>
  <c r="BE168" i="3"/>
  <c r="BE173" i="3"/>
  <c r="BE186" i="3"/>
  <c r="BE204" i="3"/>
  <c r="BE220" i="3"/>
  <c r="BE230" i="3"/>
  <c r="BE283" i="3"/>
  <c r="BE301" i="3"/>
  <c r="BE305" i="3"/>
  <c r="BE319" i="3"/>
  <c r="BE337" i="3"/>
  <c r="BE366" i="3"/>
  <c r="BE373" i="3"/>
  <c r="BE400" i="3"/>
  <c r="BE403" i="3"/>
  <c r="J91" i="4"/>
  <c r="E111" i="4"/>
  <c r="BE129" i="4"/>
  <c r="BE138" i="4"/>
  <c r="BE156" i="4"/>
  <c r="BE159" i="4"/>
  <c r="BE162" i="4"/>
  <c r="BE176" i="4"/>
  <c r="BE206" i="4"/>
  <c r="J96" i="5"/>
  <c r="J121" i="5"/>
  <c r="BE140" i="5"/>
  <c r="BE150" i="5"/>
  <c r="BE154" i="5"/>
  <c r="BE185" i="5"/>
  <c r="BE189" i="5"/>
  <c r="BE198" i="5"/>
  <c r="BE202" i="5"/>
  <c r="BE205" i="5"/>
  <c r="BE208" i="5"/>
  <c r="BE212" i="5"/>
  <c r="BE215" i="5"/>
  <c r="BE218" i="5"/>
  <c r="J96" i="6"/>
  <c r="J121" i="6"/>
  <c r="BE130" i="6"/>
  <c r="BE136" i="6"/>
  <c r="BE158" i="6"/>
  <c r="BE161" i="6"/>
  <c r="BE165" i="6"/>
  <c r="E85" i="7"/>
  <c r="J121" i="7"/>
  <c r="BE130" i="7"/>
  <c r="BE136" i="7"/>
  <c r="BE148" i="7"/>
  <c r="BE151" i="7"/>
  <c r="BE161" i="7"/>
  <c r="J95" i="8"/>
  <c r="J121" i="8"/>
  <c r="BE130" i="8"/>
  <c r="BE140" i="8"/>
  <c r="J96" i="9"/>
  <c r="BE139" i="9"/>
  <c r="BE147" i="9"/>
  <c r="BE157" i="9"/>
  <c r="BE169" i="9"/>
  <c r="BE172" i="9"/>
  <c r="BE175" i="9"/>
  <c r="BE181" i="9"/>
  <c r="BE187" i="9"/>
  <c r="BE190" i="9"/>
  <c r="E85" i="10"/>
  <c r="J93" i="10"/>
  <c r="F96" i="10"/>
  <c r="J123" i="10"/>
  <c r="BE130" i="10"/>
  <c r="BE169" i="10"/>
  <c r="BE180" i="10"/>
  <c r="BE183" i="10"/>
  <c r="BE205" i="10"/>
  <c r="BE214" i="10"/>
  <c r="BE126" i="11"/>
  <c r="BE142" i="11"/>
  <c r="BE134" i="12"/>
  <c r="BE135" i="12"/>
  <c r="BE136" i="12"/>
  <c r="BE141" i="12"/>
  <c r="BE152" i="12"/>
  <c r="BE154" i="12"/>
  <c r="BE157" i="12"/>
  <c r="BE158" i="12"/>
  <c r="BE131" i="13"/>
  <c r="BE135" i="13"/>
  <c r="BE136" i="13"/>
  <c r="BE138" i="13"/>
  <c r="BE145" i="13"/>
  <c r="BE160" i="13"/>
  <c r="BE161" i="13"/>
  <c r="BE166" i="13"/>
  <c r="F93" i="14"/>
  <c r="BE136" i="14"/>
  <c r="BE149" i="14"/>
  <c r="BE154" i="14"/>
  <c r="BE156" i="14"/>
  <c r="J91" i="15"/>
  <c r="F127" i="15"/>
  <c r="J128" i="15"/>
  <c r="BE134" i="15"/>
  <c r="BE136" i="15"/>
  <c r="BE141" i="15"/>
  <c r="BE149" i="15"/>
  <c r="BE162" i="15"/>
  <c r="BE164" i="15"/>
  <c r="BE172" i="15"/>
  <c r="BE175" i="15"/>
  <c r="BE179" i="15"/>
  <c r="BE180" i="15"/>
  <c r="BE126" i="2"/>
  <c r="BE135" i="2"/>
  <c r="BE144" i="2"/>
  <c r="BE148" i="2"/>
  <c r="BE152" i="2"/>
  <c r="BE219" i="2"/>
  <c r="BE131" i="3"/>
  <c r="BE147" i="3"/>
  <c r="BE164" i="3"/>
  <c r="BE216" i="3"/>
  <c r="BE235" i="3"/>
  <c r="BE251" i="3"/>
  <c r="BE270" i="3"/>
  <c r="BE292" i="3"/>
  <c r="BE322" i="3"/>
  <c r="BE328" i="3"/>
  <c r="BE331" i="3"/>
  <c r="BE348" i="3"/>
  <c r="BE358" i="3"/>
  <c r="BE369" i="3"/>
  <c r="BE385" i="3"/>
  <c r="BE388" i="3"/>
  <c r="BE391" i="3"/>
  <c r="BE396" i="3"/>
  <c r="BE126" i="4"/>
  <c r="BE132" i="4"/>
  <c r="BE135" i="4"/>
  <c r="BE153" i="4"/>
  <c r="BE189" i="4"/>
  <c r="BE192" i="4"/>
  <c r="BE202" i="4"/>
  <c r="BE203" i="4"/>
  <c r="J95" i="5"/>
  <c r="BE143" i="5"/>
  <c r="BE146" i="5"/>
  <c r="BE160" i="5"/>
  <c r="BE163" i="5"/>
  <c r="BE170" i="5"/>
  <c r="BE177" i="5"/>
  <c r="BE145" i="6"/>
  <c r="BE151" i="6"/>
  <c r="BE155" i="6"/>
  <c r="J95" i="7"/>
  <c r="BE136" i="8"/>
  <c r="BK139" i="8"/>
  <c r="J139" i="8" s="1"/>
  <c r="J103" i="8" s="1"/>
  <c r="J93" i="9"/>
  <c r="BE136" i="9"/>
  <c r="BE160" i="9"/>
  <c r="BE163" i="9"/>
  <c r="BE166" i="9"/>
  <c r="BE199" i="9"/>
  <c r="BE202" i="9"/>
  <c r="BE205" i="9"/>
  <c r="BE219" i="9"/>
  <c r="BE225" i="9"/>
  <c r="BE232" i="9"/>
  <c r="BE235" i="9"/>
  <c r="BE238" i="9"/>
  <c r="BE133" i="10"/>
  <c r="BE136" i="10"/>
  <c r="BE139" i="10"/>
  <c r="BE142" i="10"/>
  <c r="BE145" i="10"/>
  <c r="BE153" i="10"/>
  <c r="BE166" i="10"/>
  <c r="BE178" i="10"/>
  <c r="BE186" i="10"/>
  <c r="BE211" i="10"/>
  <c r="BE217" i="10"/>
  <c r="BE129" i="11"/>
  <c r="BE139" i="11"/>
  <c r="BE138" i="12"/>
  <c r="BE143" i="12"/>
  <c r="BE144" i="12"/>
  <c r="BE150" i="12"/>
  <c r="BE159" i="12"/>
  <c r="BE161" i="12"/>
  <c r="BE149" i="13"/>
  <c r="BE163" i="13"/>
  <c r="BE168" i="13"/>
  <c r="BE176" i="13"/>
  <c r="BE129" i="14"/>
  <c r="BE131" i="14"/>
  <c r="BE132" i="14"/>
  <c r="BE143" i="14"/>
  <c r="BE148" i="14"/>
  <c r="BE162" i="14"/>
  <c r="BE175" i="14"/>
  <c r="BK174" i="14"/>
  <c r="J174" i="14" s="1"/>
  <c r="J104" i="14" s="1"/>
  <c r="BE147" i="15"/>
  <c r="BE148" i="15"/>
  <c r="J36" i="2"/>
  <c r="AW96" i="1" s="1"/>
  <c r="F38" i="4"/>
  <c r="BC98" i="1" s="1"/>
  <c r="F40" i="6"/>
  <c r="BC101" i="1" s="1"/>
  <c r="F39" i="8"/>
  <c r="BB103" i="1"/>
  <c r="F41" i="10"/>
  <c r="BD106" i="1" s="1"/>
  <c r="F37" i="11"/>
  <c r="BB107" i="1"/>
  <c r="F36" i="12"/>
  <c r="BA109" i="1"/>
  <c r="F36" i="13"/>
  <c r="BA110" i="1"/>
  <c r="F37" i="14"/>
  <c r="BB111" i="1"/>
  <c r="F36" i="15"/>
  <c r="BA112" i="1"/>
  <c r="J36" i="3"/>
  <c r="AW97" i="1" s="1"/>
  <c r="J38" i="7"/>
  <c r="AW102" i="1"/>
  <c r="F38" i="11"/>
  <c r="BC107" i="1"/>
  <c r="F37" i="12"/>
  <c r="BB109" i="1"/>
  <c r="F39" i="14"/>
  <c r="BD111" i="1"/>
  <c r="F41" i="8"/>
  <c r="BD103" i="1"/>
  <c r="F38" i="15"/>
  <c r="BC112" i="1"/>
  <c r="F37" i="3"/>
  <c r="BB97" i="1" s="1"/>
  <c r="F39" i="6"/>
  <c r="BB101" i="1" s="1"/>
  <c r="F39" i="9"/>
  <c r="BB105" i="1" s="1"/>
  <c r="F36" i="11"/>
  <c r="BA107" i="1" s="1"/>
  <c r="F39" i="11"/>
  <c r="BD107" i="1" s="1"/>
  <c r="J38" i="5"/>
  <c r="AW100" i="1" s="1"/>
  <c r="F38" i="6"/>
  <c r="BA101" i="1" s="1"/>
  <c r="F41" i="7"/>
  <c r="BD102" i="1" s="1"/>
  <c r="F39" i="12"/>
  <c r="BD109" i="1" s="1"/>
  <c r="F39" i="13"/>
  <c r="BD110" i="1" s="1"/>
  <c r="F37" i="2"/>
  <c r="BB96" i="1" s="1"/>
  <c r="F40" i="8"/>
  <c r="BC103" i="1" s="1"/>
  <c r="F36" i="14"/>
  <c r="BA111" i="1" s="1"/>
  <c r="F36" i="2"/>
  <c r="BA96" i="1" s="1"/>
  <c r="F39" i="3"/>
  <c r="BD97" i="1" s="1"/>
  <c r="J38" i="6"/>
  <c r="AW101" i="1" s="1"/>
  <c r="F40" i="10"/>
  <c r="BC106" i="1" s="1"/>
  <c r="J36" i="13"/>
  <c r="AW110" i="1" s="1"/>
  <c r="J36" i="15"/>
  <c r="AW112" i="1" s="1"/>
  <c r="F36" i="4"/>
  <c r="BA98" i="1" s="1"/>
  <c r="F39" i="7"/>
  <c r="BB102" i="1" s="1"/>
  <c r="F38" i="9"/>
  <c r="BA105" i="1" s="1"/>
  <c r="F41" i="9"/>
  <c r="BD105" i="1" s="1"/>
  <c r="F38" i="5"/>
  <c r="BA100" i="1" s="1"/>
  <c r="F41" i="6"/>
  <c r="BD101" i="1" s="1"/>
  <c r="F38" i="8"/>
  <c r="BA103" i="1" s="1"/>
  <c r="F39" i="10"/>
  <c r="BB106" i="1" s="1"/>
  <c r="F38" i="2"/>
  <c r="BC96" i="1" s="1"/>
  <c r="J36" i="4"/>
  <c r="AW98" i="1" s="1"/>
  <c r="F39" i="5"/>
  <c r="BB100" i="1" s="1"/>
  <c r="F40" i="7"/>
  <c r="BC102" i="1" s="1"/>
  <c r="F38" i="10"/>
  <c r="BA106" i="1" s="1"/>
  <c r="F38" i="12"/>
  <c r="BC109" i="1" s="1"/>
  <c r="J36" i="14"/>
  <c r="AW111" i="1" s="1"/>
  <c r="F39" i="15"/>
  <c r="BD112" i="1" s="1"/>
  <c r="F36" i="3"/>
  <c r="BA97" i="1" s="1"/>
  <c r="J38" i="8"/>
  <c r="AW103" i="1" s="1"/>
  <c r="J38" i="9"/>
  <c r="AW105" i="1" s="1"/>
  <c r="F37" i="13"/>
  <c r="BB110" i="1" s="1"/>
  <c r="F38" i="3"/>
  <c r="BC97" i="1" s="1"/>
  <c r="F37" i="4"/>
  <c r="BB98" i="1" s="1"/>
  <c r="F40" i="5"/>
  <c r="BC100" i="1" s="1"/>
  <c r="F38" i="13"/>
  <c r="BC110" i="1" s="1"/>
  <c r="F37" i="15"/>
  <c r="BB112" i="1" s="1"/>
  <c r="F38" i="7"/>
  <c r="BA102" i="1" s="1"/>
  <c r="J36" i="11"/>
  <c r="AW107" i="1" s="1"/>
  <c r="F39" i="2"/>
  <c r="BD96" i="1" s="1"/>
  <c r="F39" i="4"/>
  <c r="BD98" i="1" s="1"/>
  <c r="F41" i="5"/>
  <c r="BD100" i="1" s="1"/>
  <c r="F40" i="9"/>
  <c r="BC105" i="1" s="1"/>
  <c r="J38" i="10"/>
  <c r="AW106" i="1" s="1"/>
  <c r="J36" i="12"/>
  <c r="AW109" i="1" s="1"/>
  <c r="F38" i="14"/>
  <c r="BC111" i="1" s="1"/>
  <c r="AS95" i="1"/>
  <c r="AS94" i="1" s="1"/>
  <c r="T127" i="13" l="1"/>
  <c r="T126" i="13"/>
  <c r="T127" i="14"/>
  <c r="T126" i="14"/>
  <c r="T127" i="10"/>
  <c r="T127" i="7"/>
  <c r="T131" i="15"/>
  <c r="BK123" i="4"/>
  <c r="J123" i="4" s="1"/>
  <c r="J32" i="4" s="1"/>
  <c r="AG98" i="1" s="1"/>
  <c r="P123" i="3"/>
  <c r="AU97" i="1"/>
  <c r="P132" i="15"/>
  <c r="P131" i="15" s="1"/>
  <c r="AU112" i="1" s="1"/>
  <c r="P127" i="12"/>
  <c r="P126" i="12"/>
  <c r="AU109" i="1" s="1"/>
  <c r="R132" i="15"/>
  <c r="R131" i="15"/>
  <c r="P127" i="14"/>
  <c r="P126" i="14" s="1"/>
  <c r="AU111" i="1" s="1"/>
  <c r="BK127" i="10"/>
  <c r="J127" i="10"/>
  <c r="J100" i="10" s="1"/>
  <c r="P127" i="9"/>
  <c r="AU105" i="1"/>
  <c r="R123" i="2"/>
  <c r="R127" i="14"/>
  <c r="R126" i="14"/>
  <c r="R127" i="12"/>
  <c r="R126" i="12"/>
  <c r="R127" i="13"/>
  <c r="R126" i="13"/>
  <c r="P123" i="2"/>
  <c r="AU96" i="1"/>
  <c r="P127" i="13"/>
  <c r="P126" i="13"/>
  <c r="AU110" i="1"/>
  <c r="BK127" i="12"/>
  <c r="J127" i="12" s="1"/>
  <c r="J99" i="12" s="1"/>
  <c r="T127" i="9"/>
  <c r="R127" i="7"/>
  <c r="T127" i="6"/>
  <c r="P127" i="5"/>
  <c r="AU100" i="1"/>
  <c r="P123" i="4"/>
  <c r="AU98" i="1" s="1"/>
  <c r="BK124" i="2"/>
  <c r="J124" i="2" s="1"/>
  <c r="J99" i="2" s="1"/>
  <c r="J124" i="4"/>
  <c r="J99" i="4" s="1"/>
  <c r="BK127" i="6"/>
  <c r="J127" i="6" s="1"/>
  <c r="J34" i="6" s="1"/>
  <c r="AG101" i="1" s="1"/>
  <c r="BK128" i="7"/>
  <c r="BK127" i="7"/>
  <c r="J127" i="7"/>
  <c r="J129" i="8"/>
  <c r="J102" i="8" s="1"/>
  <c r="J129" i="10"/>
  <c r="J102" i="10"/>
  <c r="J128" i="12"/>
  <c r="J100" i="12" s="1"/>
  <c r="BK127" i="13"/>
  <c r="J127" i="13"/>
  <c r="J99" i="13"/>
  <c r="J175" i="13"/>
  <c r="J104" i="13"/>
  <c r="BK173" i="15"/>
  <c r="J173" i="15"/>
  <c r="J106" i="15" s="1"/>
  <c r="J125" i="4"/>
  <c r="J100" i="4" s="1"/>
  <c r="BK127" i="5"/>
  <c r="J127" i="5" s="1"/>
  <c r="J34" i="5" s="1"/>
  <c r="AG100" i="1" s="1"/>
  <c r="J129" i="5"/>
  <c r="J102" i="5"/>
  <c r="J129" i="6"/>
  <c r="J102" i="6" s="1"/>
  <c r="J128" i="10"/>
  <c r="J101" i="10"/>
  <c r="BK121" i="11"/>
  <c r="J121" i="11" s="1"/>
  <c r="J98" i="11" s="1"/>
  <c r="BK169" i="12"/>
  <c r="J169" i="12"/>
  <c r="J103" i="12" s="1"/>
  <c r="BK124" i="3"/>
  <c r="BK123" i="3"/>
  <c r="J123" i="3" s="1"/>
  <c r="J98" i="3" s="1"/>
  <c r="BK127" i="8"/>
  <c r="J127" i="8"/>
  <c r="J100" i="8"/>
  <c r="BK170" i="15"/>
  <c r="J170" i="15"/>
  <c r="J104" i="15"/>
  <c r="BK128" i="9"/>
  <c r="BK127" i="9" s="1"/>
  <c r="J127" i="9" s="1"/>
  <c r="J100" i="9" s="1"/>
  <c r="BK127" i="14"/>
  <c r="BK126" i="14" s="1"/>
  <c r="J126" i="14" s="1"/>
  <c r="J32" i="14" s="1"/>
  <c r="AG111" i="1" s="1"/>
  <c r="BK173" i="14"/>
  <c r="J173" i="14"/>
  <c r="J103" i="14" s="1"/>
  <c r="BK132" i="15"/>
  <c r="J132" i="15"/>
  <c r="J99" i="15"/>
  <c r="AU104" i="1"/>
  <c r="BA104" i="1"/>
  <c r="AW104" i="1" s="1"/>
  <c r="J35" i="4"/>
  <c r="AV98" i="1" s="1"/>
  <c r="AT98" i="1" s="1"/>
  <c r="J37" i="5"/>
  <c r="AV100" i="1" s="1"/>
  <c r="AT100" i="1" s="1"/>
  <c r="F37" i="10"/>
  <c r="AZ106" i="1" s="1"/>
  <c r="F35" i="3"/>
  <c r="AZ97" i="1" s="1"/>
  <c r="J35" i="12"/>
  <c r="AV109" i="1" s="1"/>
  <c r="AT109" i="1" s="1"/>
  <c r="F37" i="8"/>
  <c r="AZ103" i="1"/>
  <c r="F35" i="12"/>
  <c r="AZ109" i="1"/>
  <c r="J35" i="15"/>
  <c r="AV112" i="1"/>
  <c r="AT112" i="1" s="1"/>
  <c r="BC108" i="1"/>
  <c r="AY108" i="1" s="1"/>
  <c r="J37" i="6"/>
  <c r="AV101" i="1" s="1"/>
  <c r="AT101" i="1" s="1"/>
  <c r="J37" i="9"/>
  <c r="AV105" i="1"/>
  <c r="AT105" i="1" s="1"/>
  <c r="J34" i="7"/>
  <c r="AG102" i="1"/>
  <c r="BD99" i="1"/>
  <c r="J35" i="2"/>
  <c r="AV96" i="1" s="1"/>
  <c r="AT96" i="1" s="1"/>
  <c r="J37" i="7"/>
  <c r="AV102" i="1"/>
  <c r="AT102" i="1" s="1"/>
  <c r="J37" i="8"/>
  <c r="AV103" i="1"/>
  <c r="AT103" i="1"/>
  <c r="J35" i="14"/>
  <c r="AV111" i="1" s="1"/>
  <c r="AT111" i="1" s="1"/>
  <c r="BB108" i="1"/>
  <c r="AX108" i="1"/>
  <c r="F35" i="4"/>
  <c r="AZ98" i="1" s="1"/>
  <c r="J35" i="11"/>
  <c r="AV107" i="1" s="1"/>
  <c r="AT107" i="1" s="1"/>
  <c r="F35" i="13"/>
  <c r="AZ110" i="1"/>
  <c r="J35" i="13"/>
  <c r="AV110" i="1" s="1"/>
  <c r="AT110" i="1" s="1"/>
  <c r="BA99" i="1"/>
  <c r="AW99" i="1" s="1"/>
  <c r="BC104" i="1"/>
  <c r="AY104" i="1"/>
  <c r="F37" i="5"/>
  <c r="AZ100" i="1" s="1"/>
  <c r="F37" i="9"/>
  <c r="AZ105" i="1" s="1"/>
  <c r="AU99" i="1"/>
  <c r="BB99" i="1"/>
  <c r="AX99" i="1" s="1"/>
  <c r="BD108" i="1"/>
  <c r="J35" i="3"/>
  <c r="AV97" i="1" s="1"/>
  <c r="AT97" i="1" s="1"/>
  <c r="F35" i="15"/>
  <c r="AZ112" i="1"/>
  <c r="F37" i="6"/>
  <c r="AZ101" i="1" s="1"/>
  <c r="BB104" i="1"/>
  <c r="AX104" i="1"/>
  <c r="BD104" i="1"/>
  <c r="BA108" i="1"/>
  <c r="AW108" i="1"/>
  <c r="F35" i="11"/>
  <c r="AZ107" i="1"/>
  <c r="F35" i="14"/>
  <c r="AZ111" i="1"/>
  <c r="BC99" i="1"/>
  <c r="AY99" i="1" s="1"/>
  <c r="F35" i="2"/>
  <c r="AZ96" i="1" s="1"/>
  <c r="F37" i="7"/>
  <c r="AZ102" i="1"/>
  <c r="J37" i="10"/>
  <c r="AV106" i="1"/>
  <c r="AT106" i="1"/>
  <c r="J41" i="4" l="1"/>
  <c r="J43" i="7"/>
  <c r="J43" i="5"/>
  <c r="J43" i="6"/>
  <c r="J41" i="14"/>
  <c r="BK123" i="2"/>
  <c r="J123" i="2" s="1"/>
  <c r="J98" i="2" s="1"/>
  <c r="J98" i="4"/>
  <c r="J128" i="9"/>
  <c r="J101" i="9" s="1"/>
  <c r="BK126" i="13"/>
  <c r="J126" i="13" s="1"/>
  <c r="J32" i="13" s="1"/>
  <c r="AG110" i="1" s="1"/>
  <c r="AN110" i="1" s="1"/>
  <c r="J98" i="14"/>
  <c r="J127" i="14"/>
  <c r="J99" i="14" s="1"/>
  <c r="J124" i="3"/>
  <c r="J99" i="3" s="1"/>
  <c r="J100" i="5"/>
  <c r="J100" i="6"/>
  <c r="J100" i="7"/>
  <c r="J128" i="7"/>
  <c r="J101" i="7"/>
  <c r="BK126" i="12"/>
  <c r="J126" i="12" s="1"/>
  <c r="J98" i="12" s="1"/>
  <c r="BK131" i="15"/>
  <c r="J131" i="15" s="1"/>
  <c r="J98" i="15" s="1"/>
  <c r="BB95" i="1"/>
  <c r="AX95" i="1" s="1"/>
  <c r="BA95" i="1"/>
  <c r="AW95" i="1" s="1"/>
  <c r="BC95" i="1"/>
  <c r="AY95" i="1" s="1"/>
  <c r="BD95" i="1"/>
  <c r="BD94" i="1" s="1"/>
  <c r="W33" i="1" s="1"/>
  <c r="AN98" i="1"/>
  <c r="AN101" i="1"/>
  <c r="AN100" i="1"/>
  <c r="AN102" i="1"/>
  <c r="AN111" i="1"/>
  <c r="AU95" i="1"/>
  <c r="AZ104" i="1"/>
  <c r="AV104" i="1" s="1"/>
  <c r="AT104" i="1" s="1"/>
  <c r="AZ108" i="1"/>
  <c r="AV108" i="1" s="1"/>
  <c r="AT108" i="1" s="1"/>
  <c r="J32" i="11"/>
  <c r="AG107" i="1" s="1"/>
  <c r="AN107" i="1" s="1"/>
  <c r="J34" i="8"/>
  <c r="AG103" i="1"/>
  <c r="AN103" i="1" s="1"/>
  <c r="AZ99" i="1"/>
  <c r="AV99" i="1" s="1"/>
  <c r="AT99" i="1" s="1"/>
  <c r="AU108" i="1"/>
  <c r="J34" i="9"/>
  <c r="AG105" i="1" s="1"/>
  <c r="AN105" i="1" s="1"/>
  <c r="J32" i="3"/>
  <c r="AG97" i="1" s="1"/>
  <c r="AN97" i="1" s="1"/>
  <c r="J34" i="10"/>
  <c r="AG106" i="1"/>
  <c r="AN106" i="1" s="1"/>
  <c r="J43" i="10" l="1"/>
  <c r="J98" i="13"/>
  <c r="J43" i="8"/>
  <c r="J41" i="11"/>
  <c r="J41" i="13"/>
  <c r="J41" i="3"/>
  <c r="J43" i="9"/>
  <c r="AZ95" i="1"/>
  <c r="AV95" i="1" s="1"/>
  <c r="AT95" i="1" s="1"/>
  <c r="AU94" i="1"/>
  <c r="J32" i="2"/>
  <c r="AG96" i="1" s="1"/>
  <c r="BB94" i="1"/>
  <c r="AX94" i="1" s="1"/>
  <c r="AG104" i="1"/>
  <c r="AN104" i="1" s="1"/>
  <c r="J32" i="15"/>
  <c r="AG112" i="1"/>
  <c r="AN112" i="1"/>
  <c r="J32" i="12"/>
  <c r="AG109" i="1"/>
  <c r="AN109" i="1"/>
  <c r="BA94" i="1"/>
  <c r="AW94" i="1" s="1"/>
  <c r="AK30" i="1" s="1"/>
  <c r="AG99" i="1"/>
  <c r="AN99" i="1" s="1"/>
  <c r="BC94" i="1"/>
  <c r="AY94" i="1" s="1"/>
  <c r="J41" i="2" l="1"/>
  <c r="AN96" i="1"/>
  <c r="J41" i="15"/>
  <c r="J41" i="12"/>
  <c r="AG95" i="1"/>
  <c r="AG108" i="1"/>
  <c r="AN108" i="1"/>
  <c r="W30" i="1"/>
  <c r="AZ94" i="1"/>
  <c r="W29" i="1" s="1"/>
  <c r="W31" i="1"/>
  <c r="W32" i="1"/>
  <c r="AN95" i="1" l="1"/>
  <c r="AG94" i="1"/>
  <c r="AK26" i="1" s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<sst xmlns="http://schemas.openxmlformats.org/spreadsheetml/2006/main" count="13533" uniqueCount="1296">
  <si>
    <t>Export Komplet</t>
  </si>
  <si>
    <t/>
  </si>
  <si>
    <t>2.0</t>
  </si>
  <si>
    <t>ZAMOK</t>
  </si>
  <si>
    <t>False</t>
  </si>
  <si>
    <t>{64ad18a6-23be-4088-acb5-6db059a2da40}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</si>
  <si>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</si>
  <si>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</si>
  <si>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</si>
  <si>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</si>
  <si>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</si>
  <si>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</si>
  <si>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</si>
  <si>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</si>
  <si>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</si>
  <si>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</si>
  <si>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</si>
  <si>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14 - Oprava trati v úseku Kralupy - Velvary</t>
  </si>
  <si>
    <t>KSO:</t>
  </si>
  <si>
    <t>CC-CZ:</t>
  </si>
  <si>
    <t>Místo:</t>
  </si>
  <si>
    <t xml:space="preserve"> </t>
  </si>
  <si>
    <t>Datum:</t>
  </si>
  <si>
    <t>8. 3. 2021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</si>
  <si>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</si>
  <si>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</si>
  <si>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</si>
  <si>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</si>
  <si>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</si>
  <si>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</si>
  <si>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</si>
  <si>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</si>
  <si>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</si>
  <si>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</si>
  <si>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</si>
  <si>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</si>
  <si>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</si>
  <si>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</si>
  <si>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</si>
  <si>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</si>
  <si>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</si>
  <si>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</si>
  <si>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</si>
  <si>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</si>
  <si>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</si>
  <si>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</si>
  <si>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</si>
  <si>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</si>
  <si>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</si>
  <si>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</si>
  <si>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</si>
  <si>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</si>
  <si>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</si>
  <si>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</si>
  <si>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</si>
  <si>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</si>
  <si>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</si>
  <si>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</si>
  <si>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</si>
  <si>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</si>
  <si>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</si>
  <si>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</si>
  <si>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</si>
  <si>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</si>
  <si>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</si>
  <si>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</si>
  <si>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</si>
  <si>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</si>
  <si>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</si>
  <si>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</si>
  <si>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</si>
  <si>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</si>
  <si>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</si>
  <si>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</si>
  <si>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</si>
  <si>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</si>
  <si>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</si>
  <si>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</si>
  <si>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Opravné práce na železničním svršku trati Kralupy nad Vltavou - Velvary</t>
  </si>
  <si>
    <t>STA</t>
  </si>
  <si>
    <t>1</t>
  </si>
  <si>
    <t>{1f534c5b-16e9-46a8-9ebd-1dbfcae5348a}</t>
  </si>
  <si>
    <t>2</t>
  </si>
  <si>
    <t>/</t>
  </si>
  <si>
    <t>001</t>
  </si>
  <si>
    <t>Oprava železničního svršku na trati Kralupy - Kralupy Předměstí</t>
  </si>
  <si>
    <t>Soupis</t>
  </si>
  <si>
    <t>{bfd10649-b9e9-4f1a-97da-d5b8383ee1be}</t>
  </si>
  <si>
    <t>002</t>
  </si>
  <si>
    <t>Oprava železničního svršku v žst. Kralupy Předměstí</t>
  </si>
  <si>
    <t>{c8031628-ed58-44f8-9621-6bee7c892807}</t>
  </si>
  <si>
    <t>003</t>
  </si>
  <si>
    <t>Oprava žel. svršku Kralupy Předměstí - Velvary km 2,880 - 3,330</t>
  </si>
  <si>
    <t>{79bc7980-055f-460d-b913-89d29f3feb38}</t>
  </si>
  <si>
    <t>004</t>
  </si>
  <si>
    <t>Oprava žel. svršku Kralupy Předměstí - Velvary km 3,330-3,820</t>
  </si>
  <si>
    <t>{f5735fdf-7fd9-4530-9f01-23267086d760}</t>
  </si>
  <si>
    <t>01</t>
  </si>
  <si>
    <t>Oprava kolejového roštu</t>
  </si>
  <si>
    <t>3</t>
  </si>
  <si>
    <t>{6aea2d2b-6fe1-41f0-8761-c7f44647ee45}</t>
  </si>
  <si>
    <t>02</t>
  </si>
  <si>
    <t>P2101</t>
  </si>
  <si>
    <t>{3e98831c-f391-467e-aa59-a6e97aa2b462}</t>
  </si>
  <si>
    <t>03</t>
  </si>
  <si>
    <t>P2102</t>
  </si>
  <si>
    <t>{82f6476a-5911-48f1-9f48-11759f4d6c5a}</t>
  </si>
  <si>
    <t>04</t>
  </si>
  <si>
    <t>GPK</t>
  </si>
  <si>
    <t>{31ae6d32-412b-4145-824f-08f24a37027d}</t>
  </si>
  <si>
    <t>005</t>
  </si>
  <si>
    <t>Oprava přejezdů</t>
  </si>
  <si>
    <t>{7321f092-0581-46ce-8cd1-a1e35a314315}</t>
  </si>
  <si>
    <t>Oprava P2113</t>
  </si>
  <si>
    <t>{f8480aeb-9b5b-4c34-9f73-04d15fc6b684}</t>
  </si>
  <si>
    <t>Oprava P2100</t>
  </si>
  <si>
    <t>{940721c7-2b11-423d-9568-098fc7dde30d}</t>
  </si>
  <si>
    <t>006</t>
  </si>
  <si>
    <t>VRN</t>
  </si>
  <si>
    <t>{8edc4386-a141-4649-8f57-b4e2b6874124}</t>
  </si>
  <si>
    <t>SO 02</t>
  </si>
  <si>
    <t xml:space="preserve"> Odstraňování postradatelných objektů SŽ - Kralupy nad Vltavou předměstí - areál správy mostů a tune</t>
  </si>
  <si>
    <t>{aaaafbe6-e359-4ad4-aff9-32e43bfc4588}</t>
  </si>
  <si>
    <t>Kanceláře, sklad MO (6000315870)</t>
  </si>
  <si>
    <t>{41da2718-16ad-4634-ac95-d576036866d1}</t>
  </si>
  <si>
    <t>Skladiště MO (6000326648)</t>
  </si>
  <si>
    <t>{a4772021-6678-42a7-b74b-b17d9ba3e455}</t>
  </si>
  <si>
    <t>Obyt. budova č.p. 115 (5000113984)</t>
  </si>
  <si>
    <t>{03a12466-80ab-49fa-916b-0ce6b0d2876b}</t>
  </si>
  <si>
    <t>Odstranění zpevněné plochy a oplocení</t>
  </si>
  <si>
    <t>{3ec666ea-d104-4dc0-add1-454b6142273c}</t>
  </si>
  <si>
    <t>KRYCÍ LIST SOUPISU PRACÍ</t>
  </si>
  <si>
    <t>Objekt:</t>
  </si>
  <si>
    <t>SO 01 - Opravné práce na železničním svršku trati Kralupy nad Vltavou - Velvary</t>
  </si>
  <si>
    <t>Soupis:</t>
  </si>
  <si>
    <t>001 - Oprava železničního svršku na trati Kralupy - Kralupy Předměstí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</si>
  <si>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</si>
  <si>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</si>
  <si>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</si>
  <si>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</si>
  <si>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</si>
  <si>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</si>
  <si>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</si>
  <si>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</si>
  <si>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</si>
  <si>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</si>
  <si>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</si>
  <si>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</si>
  <si>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</si>
  <si>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</si>
  <si>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</si>
  <si>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</si>
  <si>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</si>
  <si>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</si>
  <si>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</si>
  <si>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</si>
  <si>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</si>
  <si>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</si>
  <si>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</si>
  <si>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</si>
  <si>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</si>
  <si>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</si>
  <si>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</si>
  <si>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</si>
  <si>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</si>
  <si>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m2</t>
  </si>
  <si>
    <t>4</t>
  </si>
  <si>
    <t>687898659</t>
  </si>
  <si>
    <t>VV</t>
  </si>
  <si>
    <t>(1550-1320)*1</t>
  </si>
  <si>
    <t>(1580-1550)*1</t>
  </si>
  <si>
    <t>(1700-1580)*1</t>
  </si>
  <si>
    <t>(2055-1700)*2</t>
  </si>
  <si>
    <t>Součet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</si>
  <si>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</si>
  <si>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</si>
  <si>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m3</t>
  </si>
  <si>
    <t>Sborník UOŽI 01 2021</t>
  </si>
  <si>
    <t>553544789</t>
  </si>
  <si>
    <t>(2055-890)*1,7</t>
  </si>
  <si>
    <t>5905065010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</si>
  <si>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</si>
  <si>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-882444315</t>
  </si>
  <si>
    <t>(2055-890)*3,5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</si>
  <si>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</si>
  <si>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</si>
  <si>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741948065</t>
  </si>
  <si>
    <t>1980,5</t>
  </si>
  <si>
    <t>M</t>
  </si>
  <si>
    <t>5955101000</t>
  </si>
  <si>
    <t>Kamenivo drcené štěrk frakce 31,5/63 třídy BI</t>
  </si>
  <si>
    <t>t</t>
  </si>
  <si>
    <t>8</t>
  </si>
  <si>
    <t>563287495</t>
  </si>
  <si>
    <t>1980,5*1,8</t>
  </si>
  <si>
    <t>6</t>
  </si>
  <si>
    <t>5957104025</t>
  </si>
  <si>
    <t>Kolejnicové pásy třídy R260 tv. 49 E1 délky 75 metrů</t>
  </si>
  <si>
    <t>kus</t>
  </si>
  <si>
    <t>1237224366</t>
  </si>
  <si>
    <t>Neoceňovat dodá ST</t>
  </si>
  <si>
    <t>((2055-890)*2)/75+0,933</t>
  </si>
  <si>
    <t>7</t>
  </si>
  <si>
    <t>5956213065</t>
  </si>
  <si>
    <t>Pražec betonový příčný vystrojený  užitý tv. SB 8 P</t>
  </si>
  <si>
    <t>90590666</t>
  </si>
  <si>
    <t>(2055-890)/25*42+0,8</t>
  </si>
  <si>
    <t>5958158005</t>
  </si>
  <si>
    <t>Podložka pryžová pod patu kolejnice S49  183/126/6</t>
  </si>
  <si>
    <t>1318275753</t>
  </si>
  <si>
    <t>1958*2</t>
  </si>
  <si>
    <t>9</t>
  </si>
  <si>
    <t>5958128010</t>
  </si>
  <si>
    <t>Komplety ŽS 4 (šroub RS 1, matice M 24, podložka Fe6, svěrka ŽS4)</t>
  </si>
  <si>
    <t>-1528489645</t>
  </si>
  <si>
    <t>1958*4</t>
  </si>
  <si>
    <t>10</t>
  </si>
  <si>
    <t>5906125380</t>
  </si>
  <si>
    <t>Montáž kolejového roštu na úložišti pražce betonové vystrojené tv. S49 rozdělení "u". Poznámka: 1. V cenách jsou započteny náklady na úpravu plochy pro montáž, manipulaci a montáž KR, u nevystrojených pražců dřevěných i vrtání. 2. V cenách nejsou obsaženy náklady na dodávku materiálu.</t>
  </si>
  <si>
    <t>km</t>
  </si>
  <si>
    <t>-6831650</t>
  </si>
  <si>
    <t>2,055-0,890</t>
  </si>
  <si>
    <t>11</t>
  </si>
  <si>
    <t>5906135190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</si>
  <si>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</si>
  <si>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1594501161</t>
  </si>
  <si>
    <t>12</t>
  </si>
  <si>
    <t>5907010090</t>
  </si>
  <si>
    <t>Výměna LISŮ tv. S49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</si>
  <si>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m</t>
  </si>
  <si>
    <t>-490604626</t>
  </si>
  <si>
    <t>6*4</t>
  </si>
  <si>
    <t>13</t>
  </si>
  <si>
    <t>5957134030</t>
  </si>
  <si>
    <t>Lepený izolovaný styk tv. S49 s tepelně zpracovanou hlavou délky 4,00 m</t>
  </si>
  <si>
    <t>975543758</t>
  </si>
  <si>
    <t>14</t>
  </si>
  <si>
    <t>5907050120</t>
  </si>
  <si>
    <t>Dělení kolejnic kyslíkem soustavy S49 nebo T. Poznámka: 1. V cenách jsou započteny náklady na manipulaci, podložení, označení a provedení řezu kolejnice.</t>
  </si>
  <si>
    <t>772056453</t>
  </si>
  <si>
    <t>50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</si>
  <si>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</si>
  <si>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</si>
  <si>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-1794559920</t>
  </si>
  <si>
    <t>(2,055-0,890)*3</t>
  </si>
  <si>
    <t>16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</si>
  <si>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</si>
  <si>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</si>
  <si>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</si>
  <si>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-2112956407</t>
  </si>
  <si>
    <t>40</t>
  </si>
  <si>
    <t>17</t>
  </si>
  <si>
    <t>5910040230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</si>
  <si>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</si>
  <si>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93750461</t>
  </si>
  <si>
    <t>(2055-890)*2</t>
  </si>
  <si>
    <t>18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</si>
  <si>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</si>
  <si>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</si>
  <si>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910459021</t>
  </si>
  <si>
    <t>(1320-890)*0,6</t>
  </si>
  <si>
    <t>(1700-1580)*0,6</t>
  </si>
  <si>
    <t>19</t>
  </si>
  <si>
    <t>5914105020</t>
  </si>
  <si>
    <t>Zřízení ochranné konstrukce železničního tělesa ve styku s vodními toky a díly ochranné konstrukce a zpevnění svahů. Poznámka: 1. V cenách jsou započteny náklady na zřízení ochranné konstrukce. 2. V cenách nejsou obsaženy náklady na dodávku materiálu a těžení zeminy.</t>
  </si>
  <si>
    <t>2076073255</t>
  </si>
  <si>
    <t>75"konstrukice pro ochranu kol.lože</t>
  </si>
  <si>
    <t>20</t>
  </si>
  <si>
    <t>5964147120</t>
  </si>
  <si>
    <t>Nástupištní díly blok L100 atyp</t>
  </si>
  <si>
    <t>-1468063734</t>
  </si>
  <si>
    <t>75"betonový profil L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</si>
  <si>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</si>
  <si>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</si>
  <si>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1567871140</t>
  </si>
  <si>
    <t>1400</t>
  </si>
  <si>
    <t>22</t>
  </si>
  <si>
    <t>5915030020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</si>
  <si>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</si>
  <si>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-206933652</t>
  </si>
  <si>
    <t>5"Betonové základy</t>
  </si>
  <si>
    <t>23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</si>
  <si>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</si>
  <si>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</si>
  <si>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-414575042</t>
  </si>
  <si>
    <t>(2055-890)/25*12,525</t>
  </si>
  <si>
    <t>24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</si>
  <si>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</si>
  <si>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</si>
  <si>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2120005327</t>
  </si>
  <si>
    <t>(2055-890)/25*15,450</t>
  </si>
  <si>
    <t>OST</t>
  </si>
  <si>
    <t>Ostatní</t>
  </si>
  <si>
    <t>25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</si>
  <si>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</si>
  <si>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</si>
  <si>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1601495977</t>
  </si>
  <si>
    <t>26</t>
  </si>
  <si>
    <t>9902100100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</si>
  <si>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</si>
  <si>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512</t>
  </si>
  <si>
    <t>-269870826</t>
  </si>
  <si>
    <t>2000</t>
  </si>
  <si>
    <t>27</t>
  </si>
  <si>
    <t>9902300500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</si>
  <si>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</si>
  <si>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426235877</t>
  </si>
  <si>
    <t>3564,9"štěrk</t>
  </si>
  <si>
    <t>5*2,5</t>
  </si>
  <si>
    <t>28</t>
  </si>
  <si>
    <t>9903200100</t>
  </si>
  <si>
    <t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</si>
  <si>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1984590974</t>
  </si>
  <si>
    <t>29</t>
  </si>
  <si>
    <t>9909000500</t>
  </si>
  <si>
    <t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</si>
  <si>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-173442153</t>
  </si>
  <si>
    <t>002 - Oprava železničního svršku v žst. Kralupy Předměstí</t>
  </si>
  <si>
    <t>1907108473</t>
  </si>
  <si>
    <t>100"vč. 1-2 vně koleje</t>
  </si>
  <si>
    <t>100"vč.1-3 vně koleje</t>
  </si>
  <si>
    <t xml:space="preserve">40+40"vč.10,9 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</si>
  <si>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</si>
  <si>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</si>
  <si>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2048132274</t>
  </si>
  <si>
    <t>2*100</t>
  </si>
  <si>
    <t>40+40</t>
  </si>
  <si>
    <t>5955101025</t>
  </si>
  <si>
    <t>Kamenivo drcené drť frakce 4/8</t>
  </si>
  <si>
    <t>-278251837</t>
  </si>
  <si>
    <t>280*0,05*2</t>
  </si>
  <si>
    <t>-1178290740</t>
  </si>
  <si>
    <t>(2802-2602)*1,7"1.kol.</t>
  </si>
  <si>
    <t>(2550-2205)*1,7"1.kol.</t>
  </si>
  <si>
    <t>(2745-2175)*1,7"2.kol.</t>
  </si>
  <si>
    <t>(2745-2510)*1,7"4.kol. ZV5-KV10</t>
  </si>
  <si>
    <t>5905060020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</si>
  <si>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</si>
  <si>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-1370259712</t>
  </si>
  <si>
    <t>50*4*1,7"vč.1,2,10,9</t>
  </si>
  <si>
    <t>-1280011297</t>
  </si>
  <si>
    <t>(2802-2602)*3,5"1.kol.</t>
  </si>
  <si>
    <t>(2550-2205)*3,5"1.kol.</t>
  </si>
  <si>
    <t>(2745-2175)*3,5"2.kol.</t>
  </si>
  <si>
    <t>(2745-2510)*3,5"4.kol. ZV5-KV10</t>
  </si>
  <si>
    <t>5905065020</t>
  </si>
  <si>
    <t>Samostatná úprava vrstvy kolejového lože pod ložnou plochou pražců ve výhybce. Poznámka: 1. V cenách jsou započteny náklady na urovnání a homogenizaci vrstvy kameniva. 2. V cenách nejsou obsaženy náklady na dodávku a doplnění kameniva.</t>
  </si>
  <si>
    <t>-1443975251</t>
  </si>
  <si>
    <t>145*4</t>
  </si>
  <si>
    <t>-1807573927</t>
  </si>
  <si>
    <t>2295</t>
  </si>
  <si>
    <t>-978574765</t>
  </si>
  <si>
    <t>2295*1,8"st.koleje, nové lož</t>
  </si>
  <si>
    <t>340*1,8"výhybky, nové lože</t>
  </si>
  <si>
    <t>120*1,8"po ASPv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</si>
  <si>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</si>
  <si>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</si>
  <si>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-1497045719</t>
  </si>
  <si>
    <t>340"zřízení nového lože</t>
  </si>
  <si>
    <t>6*20"po ASP vč.5,3,11,12,13,14</t>
  </si>
  <si>
    <t>5906010010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</si>
  <si>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</si>
  <si>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-1385694275</t>
  </si>
  <si>
    <t>16"mezi vč.1-2</t>
  </si>
  <si>
    <t>6"mezi vč.1-3</t>
  </si>
  <si>
    <t>16"mezi vč. 10-12</t>
  </si>
  <si>
    <t>294022766</t>
  </si>
  <si>
    <t>2,550-2,205"1.kol.</t>
  </si>
  <si>
    <t>(2,802-2,602)"1.kol.</t>
  </si>
  <si>
    <t>2,745-2,175"2.kol.</t>
  </si>
  <si>
    <t>(2,745-2,510)"4.kol. ZV5-KV10</t>
  </si>
  <si>
    <t>5906140235</t>
  </si>
  <si>
    <t>Demontáž kolejového roštu koleje v ose koleje pražce betonové tv. T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</si>
  <si>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-1883267007</t>
  </si>
  <si>
    <t>0,04"3.kol</t>
  </si>
  <si>
    <t>-167753783</t>
  </si>
  <si>
    <t>(2550-2205)/25*42+0,4"1.kol</t>
  </si>
  <si>
    <t>(2745-2175)/25*42+0,4"2.kol.</t>
  </si>
  <si>
    <t>30"za KV 10 do 4. kol.</t>
  </si>
  <si>
    <t>35"za KV5 do 4. kol.</t>
  </si>
  <si>
    <t>22"za KV2 do 4. kol.</t>
  </si>
  <si>
    <t>60"mezi 1-3</t>
  </si>
  <si>
    <t>5957201010</t>
  </si>
  <si>
    <t>Kolejnice užité tv. S49</t>
  </si>
  <si>
    <t>1431007454</t>
  </si>
  <si>
    <t>200</t>
  </si>
  <si>
    <t>-1855295088</t>
  </si>
  <si>
    <t>1538*4</t>
  </si>
  <si>
    <t>(2802-2602)/25*38*4"mezi ZV9-11</t>
  </si>
  <si>
    <t>(2745-2510)/25*38*4+1,2"mezi ZV5-KV10</t>
  </si>
  <si>
    <t>-1838345936</t>
  </si>
  <si>
    <t>1538*2</t>
  </si>
  <si>
    <t>600995298</t>
  </si>
  <si>
    <t>2*4"vč.1</t>
  </si>
  <si>
    <t>4*4"vč.2</t>
  </si>
  <si>
    <t>2*4"vč.3</t>
  </si>
  <si>
    <t>4*4"u S1 a S2</t>
  </si>
  <si>
    <t>2*4"vč.9</t>
  </si>
  <si>
    <t>2*4"u L1</t>
  </si>
  <si>
    <t>-1275429187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</si>
  <si>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</si>
  <si>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</si>
  <si>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1209408363</t>
  </si>
  <si>
    <t>(2802-2602)*2"1.kol.</t>
  </si>
  <si>
    <t>(2550-2205)*2"1.kol.</t>
  </si>
  <si>
    <t>(2745-2175)*2"2.kol.</t>
  </si>
  <si>
    <t>(2745-2510)*2"4.kol. ZV5-KV10</t>
  </si>
  <si>
    <t>(2470-2160)*2"4.kol. KV2-KV5</t>
  </si>
  <si>
    <t>5907050020</t>
  </si>
  <si>
    <t>Dělení kolejnic řezáním nebo rozbroušením soustavy S49 nebo T. Poznámka: 1. V cenách jsou započteny náklady na manipulaci, podložení, označení a provedení řezu kolejnice.</t>
  </si>
  <si>
    <t>908839188</t>
  </si>
  <si>
    <t>2700/20+0,8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</si>
  <si>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</si>
  <si>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</si>
  <si>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</si>
  <si>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-562746985</t>
  </si>
  <si>
    <t>(2802-2602)/25*38*2"mezi ZV9-11</t>
  </si>
  <si>
    <t>(2745-2510)/25*38*2+1,6"mezi ZV5-KV10</t>
  </si>
  <si>
    <t>(2470-2160)/25*2"4.kol. KV2-KV5</t>
  </si>
  <si>
    <t>1323959913</t>
  </si>
  <si>
    <t>(2,802-2,602)*3</t>
  </si>
  <si>
    <t>(2,550-2,205)*3</t>
  </si>
  <si>
    <t>(2,745-2,175)*3</t>
  </si>
  <si>
    <t>(2,745-2,510)*3</t>
  </si>
  <si>
    <t>5909042010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</si>
  <si>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</si>
  <si>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825169729</t>
  </si>
  <si>
    <t>5*50*3"vč.1,2,9,10</t>
  </si>
  <si>
    <t>4*50*2"vč. 11,12,13,14,5</t>
  </si>
  <si>
    <t>66*2"vč.3 JT5°</t>
  </si>
  <si>
    <t>100*2"DSK</t>
  </si>
  <si>
    <t>5956101000</t>
  </si>
  <si>
    <t>Pražec dřevěný příčný nevystrojený dub 2600x260x160 mm</t>
  </si>
  <si>
    <t>2012955587</t>
  </si>
  <si>
    <t>16+6+16</t>
  </si>
  <si>
    <t>5956116000</t>
  </si>
  <si>
    <t>Pražce dřevěné výhybkové dub skupina 3 160x260</t>
  </si>
  <si>
    <t>848117613</t>
  </si>
  <si>
    <t>8,15"vč.1</t>
  </si>
  <si>
    <t>8,15"vč.2</t>
  </si>
  <si>
    <t>8,15"vč.10</t>
  </si>
  <si>
    <t>8,15"vč.9</t>
  </si>
  <si>
    <t>5958134040</t>
  </si>
  <si>
    <t>Součásti upevňovací kroužek pružný dvojitý Fe 6</t>
  </si>
  <si>
    <t>-787834255</t>
  </si>
  <si>
    <t>780*4"vč. 1,2,10    1:9-300</t>
  </si>
  <si>
    <t>-341934378</t>
  </si>
  <si>
    <t>224*4</t>
  </si>
  <si>
    <t>(2470-2160)/38*4"4.kol. KV2-KV5</t>
  </si>
  <si>
    <t>5958134075</t>
  </si>
  <si>
    <t>Součásti upevňovací vrtule R1(145)</t>
  </si>
  <si>
    <t>1917723113</t>
  </si>
  <si>
    <t>450*4</t>
  </si>
  <si>
    <t>30</t>
  </si>
  <si>
    <t>5958134080</t>
  </si>
  <si>
    <t>Součásti upevňovací vrtule R2 (160)</t>
  </si>
  <si>
    <t>-1869562830</t>
  </si>
  <si>
    <t>330*4</t>
  </si>
  <si>
    <t>31</t>
  </si>
  <si>
    <t>1914034808</t>
  </si>
  <si>
    <t>200*4</t>
  </si>
  <si>
    <t>32</t>
  </si>
  <si>
    <t>5958158070</t>
  </si>
  <si>
    <t>Podložka polyetylenová pod podkladnici 380/160/2 (S4, R4)</t>
  </si>
  <si>
    <t>-868457579</t>
  </si>
  <si>
    <t>170*4</t>
  </si>
  <si>
    <t>(2470-2160)/38*2"4.kol. KV2-KV5</t>
  </si>
  <si>
    <t>33</t>
  </si>
  <si>
    <t>5958176000</t>
  </si>
  <si>
    <t>Penefolové  pásy folie 30x1x0,002</t>
  </si>
  <si>
    <t>-1456825031</t>
  </si>
  <si>
    <t>5*4</t>
  </si>
  <si>
    <t>34</t>
  </si>
  <si>
    <t>-591552657</t>
  </si>
  <si>
    <t>2804/20+1,8"ve st. kolejích</t>
  </si>
  <si>
    <t>5*22"ve výhybkách 1,2,3, 9, 10</t>
  </si>
  <si>
    <t>(2470-2160)/100*10+1"4.kol. KV2-KV5</t>
  </si>
  <si>
    <t>35</t>
  </si>
  <si>
    <t>5910040210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</si>
  <si>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</si>
  <si>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-1881792364</t>
  </si>
  <si>
    <t>(2802-2602)*2"1.kol. ZV9-11</t>
  </si>
  <si>
    <t>36</t>
  </si>
  <si>
    <t>-465549069</t>
  </si>
  <si>
    <t>(2550-2205)*2</t>
  </si>
  <si>
    <t>(2745-2175)*2</t>
  </si>
  <si>
    <t>37</t>
  </si>
  <si>
    <t>5910050010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</si>
  <si>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</si>
  <si>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702409186</t>
  </si>
  <si>
    <t>4*50*3"vč.1,2,9 ,10</t>
  </si>
  <si>
    <t>66*3"vč.3</t>
  </si>
  <si>
    <t>38</t>
  </si>
  <si>
    <t>5910050110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</si>
  <si>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</si>
  <si>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640636417</t>
  </si>
  <si>
    <t>39</t>
  </si>
  <si>
    <t>5910070010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</si>
  <si>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</si>
  <si>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-174598426</t>
  </si>
  <si>
    <t>50*5*3"vč.1,2,9 ,10,5</t>
  </si>
  <si>
    <t>5911629040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</si>
  <si>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</si>
  <si>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-1932927980</t>
  </si>
  <si>
    <t>4*50"vč.1,2,10,9</t>
  </si>
  <si>
    <t>41</t>
  </si>
  <si>
    <t>5911655040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</si>
  <si>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</si>
  <si>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-1361389681</t>
  </si>
  <si>
    <t>4*50"vč. 1,2,10,9</t>
  </si>
  <si>
    <t>42</t>
  </si>
  <si>
    <t>5913145010</t>
  </si>
  <si>
    <t>Montáž přejezdové konstrukce se silničními panely vnější i vnitřní část. Poznámka: 1. V cenách jsou započteny náklady na montáž konstrukce. 2. V cenách nejsou obsaženy náklady na dodávku materiálu.</t>
  </si>
  <si>
    <t>2079758263</t>
  </si>
  <si>
    <t>8*2"přístup na nástupiště</t>
  </si>
  <si>
    <t>43</t>
  </si>
  <si>
    <t>5963125005</t>
  </si>
  <si>
    <t>Panel železobetonový silniční rozměru 300x150x15</t>
  </si>
  <si>
    <t>-1898985091</t>
  </si>
  <si>
    <t>3+3</t>
  </si>
  <si>
    <t>44</t>
  </si>
  <si>
    <t>5963125015</t>
  </si>
  <si>
    <t>Panel železobetonový silniční rozměru 300x100x15</t>
  </si>
  <si>
    <t>-1288149076</t>
  </si>
  <si>
    <t>9+9</t>
  </si>
  <si>
    <t>45</t>
  </si>
  <si>
    <t>5913255020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</si>
  <si>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</si>
  <si>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-307173571</t>
  </si>
  <si>
    <t>4*90*0,75</t>
  </si>
  <si>
    <t>46</t>
  </si>
  <si>
    <t>5914120070</t>
  </si>
  <si>
    <t>Demontáž nástupiště úrovňového Sudop K (KD,KS) 150. Poznámka: 1. V cenách jsou započteny náklady na snesení dílů i zásypu a jejich uložení na plochu nebo naložení na dopravní prostředek a uložení na úložišti.</t>
  </si>
  <si>
    <t>2018005715</t>
  </si>
  <si>
    <t>100"u 1. kol.</t>
  </si>
  <si>
    <t>47</t>
  </si>
  <si>
    <t>5914130030</t>
  </si>
  <si>
    <t>Montáž nástupiště úrovňového Tischer. Poznámka: 1. V cenách jsou započteny náklady na úpravu terénu, montáž a zásyp podle vzorového listu. 2. V cenách nejsou obsaženy náklady na dodávku materiálu.</t>
  </si>
  <si>
    <t>-1524551016</t>
  </si>
  <si>
    <t>40"u 1.kol</t>
  </si>
  <si>
    <t>48</t>
  </si>
  <si>
    <t>5914130040</t>
  </si>
  <si>
    <t>Montáž nástupiště úrovňového Tischer oboustranné. Poznámka: 1. V cenách jsou započteny náklady na úpravu terénu, montáž a zásyp podle vzorového listu. 2. V cenách nejsou obsaženy náklady na dodávku materiálu.</t>
  </si>
  <si>
    <t>1948376608</t>
  </si>
  <si>
    <t>4*90</t>
  </si>
  <si>
    <t>49</t>
  </si>
  <si>
    <t>5915010020</t>
  </si>
  <si>
    <t>Těžení zeminy nebo horniny železničního spodku v hornině třídy těžitelnosti I skupiny 2. Poznámka: 1. V cenách jsou započteny náklady na těžení a uložení výzisku na terén nebo naložení na dopravní prostředek a uložení na úložišti.</t>
  </si>
  <si>
    <t>-381009665</t>
  </si>
  <si>
    <t>(2700-2500)*3,5*0,35"mezi kol. 2-4</t>
  </si>
  <si>
    <t>(2650-2500)*3,5*0,35"mezi kol. 1-2</t>
  </si>
  <si>
    <t>4*90*0,6*0,3"rýhy nástupiště</t>
  </si>
  <si>
    <t>-1792184160</t>
  </si>
  <si>
    <t>450</t>
  </si>
  <si>
    <t>51</t>
  </si>
  <si>
    <t>5964161005</t>
  </si>
  <si>
    <t>Beton lehce zhutnitelný C 16/20;X0 F5 2 200 2 662</t>
  </si>
  <si>
    <t>1217524524</t>
  </si>
  <si>
    <t>4*90*0,1*0,3"do rýhy</t>
  </si>
  <si>
    <t>4360*0,3*0,3*0,05"na patky</t>
  </si>
  <si>
    <t>40*0,1*0,3"rýha 1.kol.</t>
  </si>
  <si>
    <t>400,3*0,3*0,05</t>
  </si>
  <si>
    <t>52</t>
  </si>
  <si>
    <t>5964147000</t>
  </si>
  <si>
    <t>Nástupištní díly blok úložný U65</t>
  </si>
  <si>
    <t>-1448085816</t>
  </si>
  <si>
    <t>91*4</t>
  </si>
  <si>
    <t>53</t>
  </si>
  <si>
    <t>5964147020</t>
  </si>
  <si>
    <t>Nástupištní díly tvárnice Tischer B</t>
  </si>
  <si>
    <t>1037736984</t>
  </si>
  <si>
    <t>90*4</t>
  </si>
  <si>
    <t>54</t>
  </si>
  <si>
    <t>5964147105</t>
  </si>
  <si>
    <t>Nástupištní díly výplňová deska D3</t>
  </si>
  <si>
    <t>2019880695</t>
  </si>
  <si>
    <t>90*4*2</t>
  </si>
  <si>
    <t>40*2</t>
  </si>
  <si>
    <t>55</t>
  </si>
  <si>
    <t>5964159005</t>
  </si>
  <si>
    <t>Obrubník chodníkový</t>
  </si>
  <si>
    <t>-851463430</t>
  </si>
  <si>
    <t>56</t>
  </si>
  <si>
    <t>5963146000</t>
  </si>
  <si>
    <t>Asfaltový beton ACO 11S 50/70 střednězrnný-obrusná vrstva</t>
  </si>
  <si>
    <t>-318368225</t>
  </si>
  <si>
    <t>4*90*0,75*0,1*2,3</t>
  </si>
  <si>
    <t>40*0,75*0,1*2,3</t>
  </si>
  <si>
    <t>57</t>
  </si>
  <si>
    <t>1342224861</t>
  </si>
  <si>
    <t>1390/25*13,529"st. koleje</t>
  </si>
  <si>
    <t>3*16,5"výhybky</t>
  </si>
  <si>
    <t>58</t>
  </si>
  <si>
    <t>-1829308824</t>
  </si>
  <si>
    <t>(2802-2205)/25*14,863"1.kol.</t>
  </si>
  <si>
    <t>-(35/25*14,863)"vč.9</t>
  </si>
  <si>
    <t>(2745-2175)/25*14,863"2.kol.</t>
  </si>
  <si>
    <t>(2745-2510)/25*13,683"4.kol. ZV5-KV10</t>
  </si>
  <si>
    <t>59</t>
  </si>
  <si>
    <t>1824058935</t>
  </si>
  <si>
    <t>60</t>
  </si>
  <si>
    <t>94667268</t>
  </si>
  <si>
    <t>493,55*1,8"nánosy zeminy</t>
  </si>
  <si>
    <t>61</t>
  </si>
  <si>
    <t>9902100400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</si>
  <si>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</si>
  <si>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1522077681</t>
  </si>
  <si>
    <t>60"živice</t>
  </si>
  <si>
    <t>43,842"beton</t>
  </si>
  <si>
    <t>48,048+5,364+16,920"nástupištní díly</t>
  </si>
  <si>
    <t>62</t>
  </si>
  <si>
    <t>2095212265</t>
  </si>
  <si>
    <t>4959"štěrk</t>
  </si>
  <si>
    <t>28"drť 4/8 stezky</t>
  </si>
  <si>
    <t>63</t>
  </si>
  <si>
    <t>9902300600</t>
  </si>
  <si>
    <t>Doprava jednosměrná (např. nakupovaného materiálu) mechanizací o nosnosti přes 3,5 t sypanin (kameniva, písku, suti, dlažebních kostek,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</si>
  <si>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-240185083</t>
  </si>
  <si>
    <t>10,822"ŽS4</t>
  </si>
  <si>
    <t>64</t>
  </si>
  <si>
    <t>-1757075943</t>
  </si>
  <si>
    <t>003 - Oprava žel. svršku Kralupy Předměstí - Velvary km 2,880 - 3,330</t>
  </si>
  <si>
    <t>1862818715</t>
  </si>
  <si>
    <t>150</t>
  </si>
  <si>
    <t>-130951040</t>
  </si>
  <si>
    <t>(3330-3020)*1,7</t>
  </si>
  <si>
    <t>-2037928087</t>
  </si>
  <si>
    <t>(3330-3020)*3,5</t>
  </si>
  <si>
    <t>889528092</t>
  </si>
  <si>
    <t>527</t>
  </si>
  <si>
    <t>1644159426</t>
  </si>
  <si>
    <t>527*1,8</t>
  </si>
  <si>
    <t>-1189975135</t>
  </si>
  <si>
    <t>(3330-3020)*2/75+0,733</t>
  </si>
  <si>
    <t>5956140030 R</t>
  </si>
  <si>
    <t>Pražec betonový příčný vystrojený včetně kompletů tv. B 91S/2 (S)</t>
  </si>
  <si>
    <t>-1506836829</t>
  </si>
  <si>
    <t>390" s rozšířením</t>
  </si>
  <si>
    <t>5956140030</t>
  </si>
  <si>
    <t>-511554772</t>
  </si>
  <si>
    <t>131</t>
  </si>
  <si>
    <t>2133858940</t>
  </si>
  <si>
    <t>(3,330-3,020)</t>
  </si>
  <si>
    <t>5906135070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</si>
  <si>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</si>
  <si>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-1037894410</t>
  </si>
  <si>
    <t>3,330-3,020</t>
  </si>
  <si>
    <t>-2002683318</t>
  </si>
  <si>
    <t>2*4</t>
  </si>
  <si>
    <t>785969552</t>
  </si>
  <si>
    <t>819422480</t>
  </si>
  <si>
    <t>2076982254</t>
  </si>
  <si>
    <t>0,31*3</t>
  </si>
  <si>
    <t>(2,990-2,880)*2</t>
  </si>
  <si>
    <t>1890930129</t>
  </si>
  <si>
    <t>(3330-3020)/75*2+1,733</t>
  </si>
  <si>
    <t>-669682213</t>
  </si>
  <si>
    <t>2*310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</si>
  <si>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</si>
  <si>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</si>
  <si>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-2016438073</t>
  </si>
  <si>
    <t>(3325-3245)/25*42+0,6</t>
  </si>
  <si>
    <t>(3215-3045)/25*42+0,4</t>
  </si>
  <si>
    <t>5960101000</t>
  </si>
  <si>
    <t>Pražcové kotvy TDHB pro pražec betonový B 91</t>
  </si>
  <si>
    <t>1052446446</t>
  </si>
  <si>
    <t>421</t>
  </si>
  <si>
    <t>-684890257</t>
  </si>
  <si>
    <t>(3330-3020)*0,7</t>
  </si>
  <si>
    <t>-622008811</t>
  </si>
  <si>
    <t>650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</si>
  <si>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</si>
  <si>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</si>
  <si>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858182509</t>
  </si>
  <si>
    <t>(3330-3020)/25*6,425</t>
  </si>
  <si>
    <t>-1827849009</t>
  </si>
  <si>
    <t>(3330-3020)/25*15,457</t>
  </si>
  <si>
    <t>-63000204</t>
  </si>
  <si>
    <t>-1220501861</t>
  </si>
  <si>
    <t>52602224</t>
  </si>
  <si>
    <t>948,6"štěrk</t>
  </si>
  <si>
    <t>1573321731</t>
  </si>
  <si>
    <t>004 - Oprava žel. svršku Kralupy Předměstí - Velvary km 3,330-3,820</t>
  </si>
  <si>
    <t>Úroveň 3:</t>
  </si>
  <si>
    <t>01 - Oprava kolejového roštu</t>
  </si>
  <si>
    <t>-772000324</t>
  </si>
  <si>
    <t>(3400-3330)*1</t>
  </si>
  <si>
    <t>(3820-3650)*2</t>
  </si>
  <si>
    <t>1931405755</t>
  </si>
  <si>
    <t>(3820-3330)*1,7</t>
  </si>
  <si>
    <t>1343755423</t>
  </si>
  <si>
    <t>(3820-3330)*3,5</t>
  </si>
  <si>
    <t>-2022138811</t>
  </si>
  <si>
    <t>-415053213</t>
  </si>
  <si>
    <t>833*1,8</t>
  </si>
  <si>
    <t>1643170743</t>
  </si>
  <si>
    <t>(3820-3330)/25*38*2+0,4</t>
  </si>
  <si>
    <t>691720999</t>
  </si>
  <si>
    <t>120</t>
  </si>
  <si>
    <t>5906130380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</si>
  <si>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</si>
  <si>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1449839853</t>
  </si>
  <si>
    <t>(3,820-3,330)</t>
  </si>
  <si>
    <t>317274318</t>
  </si>
  <si>
    <t>3,820-3,330</t>
  </si>
  <si>
    <t>-54289416</t>
  </si>
  <si>
    <t>4*4</t>
  </si>
  <si>
    <t>-533636845</t>
  </si>
  <si>
    <t>678826922</t>
  </si>
  <si>
    <t>(3820-3330)*2</t>
  </si>
  <si>
    <t>1307237805</t>
  </si>
  <si>
    <t>5958134115</t>
  </si>
  <si>
    <t>Součásti upevňovací matice M24</t>
  </si>
  <si>
    <t>-1289892615</t>
  </si>
  <si>
    <t>2980*0,5</t>
  </si>
  <si>
    <t>-245752929</t>
  </si>
  <si>
    <t>5958134041</t>
  </si>
  <si>
    <t>Součásti upevňovací šroub svěrkový T5</t>
  </si>
  <si>
    <t>-1335222452</t>
  </si>
  <si>
    <t>5958134140</t>
  </si>
  <si>
    <t>Součásti upevňovací vložka M</t>
  </si>
  <si>
    <t>855835288</t>
  </si>
  <si>
    <t>2980</t>
  </si>
  <si>
    <t>-1262165970</t>
  </si>
  <si>
    <t>(3,820-3,330)*2</t>
  </si>
  <si>
    <t>1672488267</t>
  </si>
  <si>
    <t>(3820-3330)/100*10+1</t>
  </si>
  <si>
    <t>-616065620</t>
  </si>
  <si>
    <t>-1444980462</t>
  </si>
  <si>
    <t>(3400-3330)*1*0,7</t>
  </si>
  <si>
    <t>(3650-3400)*2*0,7</t>
  </si>
  <si>
    <t>313908341</t>
  </si>
  <si>
    <t>500</t>
  </si>
  <si>
    <t>1058149419</t>
  </si>
  <si>
    <t>(3820-3330)/25*12,525</t>
  </si>
  <si>
    <t>-1557178753</t>
  </si>
  <si>
    <t>676666391</t>
  </si>
  <si>
    <t>9902100500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</si>
  <si>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</si>
  <si>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-322378409</t>
  </si>
  <si>
    <t>1499,4</t>
  </si>
  <si>
    <t>396684004</t>
  </si>
  <si>
    <t>02 - P2101</t>
  </si>
  <si>
    <t>5913215020</t>
  </si>
  <si>
    <t>Demontáž kolejnicových dílů přejezdu ochranná kolejnice. Poznámka: 1. V cenách jsou započteny náklady na demontáž a naložení na dopravní prostředek.</t>
  </si>
  <si>
    <t>-2058380836</t>
  </si>
  <si>
    <t>5913235010</t>
  </si>
  <si>
    <t>Dělení AB komunikace řezáním hloubky do 10 cm. Poznámka: 1. V cenách jsou započteny náklady na provedení úkolu.</t>
  </si>
  <si>
    <t>870046222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</si>
  <si>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</si>
  <si>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</si>
  <si>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1087257438</t>
  </si>
  <si>
    <t>4*2*2</t>
  </si>
  <si>
    <t>5913075020</t>
  </si>
  <si>
    <t>Montáž betonové přejezdové konstrukce část vnitřní. Poznámka: 1. V cenách jsou započteny náklady na montáž konstrukce. 2. V cenách nejsou obsaženy náklady na dodávku materiálu.</t>
  </si>
  <si>
    <t>-1781842035</t>
  </si>
  <si>
    <t>5963110010</t>
  </si>
  <si>
    <t>Přejezd Intermont panel 1285x3000x170 ŽPP 1</t>
  </si>
  <si>
    <t>806764938</t>
  </si>
  <si>
    <t>5963146010</t>
  </si>
  <si>
    <t>Asfaltový beton ACL 16S 50/70 hrubozrnný-ložní vrstva</t>
  </si>
  <si>
    <t>-460459546</t>
  </si>
  <si>
    <t>24*0,15*2,3</t>
  </si>
  <si>
    <t>-990908850</t>
  </si>
  <si>
    <t>24*0,05*2,3</t>
  </si>
  <si>
    <t>5913255040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</si>
  <si>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</si>
  <si>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-1519189351</t>
  </si>
  <si>
    <t>2*6*2</t>
  </si>
  <si>
    <t>1460671540</t>
  </si>
  <si>
    <t>033111001</t>
  </si>
  <si>
    <t>Provozní vlivy Výluka silničního provozu se zajištěním objížďky</t>
  </si>
  <si>
    <t>soubor</t>
  </si>
  <si>
    <t>1083033437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</si>
  <si>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</si>
  <si>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-1511003291</t>
  </si>
  <si>
    <t>8,28+2,76"živice nová</t>
  </si>
  <si>
    <t>16*0,2*2,3"živice stará</t>
  </si>
  <si>
    <t>9909000200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</si>
  <si>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</si>
  <si>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1055218481</t>
  </si>
  <si>
    <t>7,36"živice</t>
  </si>
  <si>
    <t>03 - P2102</t>
  </si>
  <si>
    <t>-601824989</t>
  </si>
  <si>
    <t>-2144589978</t>
  </si>
  <si>
    <t>1849434496</t>
  </si>
  <si>
    <t>32*0,15*2,3</t>
  </si>
  <si>
    <t>264368982</t>
  </si>
  <si>
    <t>32*0,05*2,3</t>
  </si>
  <si>
    <t>1936431971</t>
  </si>
  <si>
    <t>2*8</t>
  </si>
  <si>
    <t>706813587</t>
  </si>
  <si>
    <t>662491998</t>
  </si>
  <si>
    <t>8*2*2</t>
  </si>
  <si>
    <t>767133214</t>
  </si>
  <si>
    <t>2*8*2</t>
  </si>
  <si>
    <t>1166772881</t>
  </si>
  <si>
    <t>661425812</t>
  </si>
  <si>
    <t>789946353</t>
  </si>
  <si>
    <t>11,04+3,68"živice nová</t>
  </si>
  <si>
    <t>32*0,2*2,3"živice stará</t>
  </si>
  <si>
    <t>-1938228258</t>
  </si>
  <si>
    <t>14,72"živice</t>
  </si>
  <si>
    <t>04 - GPK</t>
  </si>
  <si>
    <t>714051660</t>
  </si>
  <si>
    <t>3*30</t>
  </si>
  <si>
    <t>5955101005</t>
  </si>
  <si>
    <t>Kamenivo drcené štěrk frakce 31,5/63 třídy min. BII</t>
  </si>
  <si>
    <t>1367015597</t>
  </si>
  <si>
    <t>90*1,8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</si>
  <si>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</si>
  <si>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</si>
  <si>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667587832</t>
  </si>
  <si>
    <t>5,470-4,470"proprac</t>
  </si>
  <si>
    <t>-224621120</t>
  </si>
  <si>
    <t>162"štěrk</t>
  </si>
  <si>
    <t>005 - Oprava přejezdů</t>
  </si>
  <si>
    <t>01 - Oprava P2113</t>
  </si>
  <si>
    <t>5905050070</t>
  </si>
  <si>
    <t>Souvislá výměna KL se snesením KR koleje pražce betonové rozdělení "u".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</si>
  <si>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-1234736388</t>
  </si>
  <si>
    <t>0,020</t>
  </si>
  <si>
    <t>-1069684325</t>
  </si>
  <si>
    <t>20*3,5*0,45*1,8</t>
  </si>
  <si>
    <t>5906130400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</si>
  <si>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</si>
  <si>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-1552766745</t>
  </si>
  <si>
    <t>1514264911</t>
  </si>
  <si>
    <t>Neoceňovat dodá ST PHAZ</t>
  </si>
  <si>
    <t>20/0,6+0,667</t>
  </si>
  <si>
    <t>-1849707192</t>
  </si>
  <si>
    <t>2*20</t>
  </si>
  <si>
    <t>5958125010</t>
  </si>
  <si>
    <t>Komplety s antikorozní úpravou ŽS 4 (svěrka ŽS4, šroub RS 1, matice M24, podložka Fe6)</t>
  </si>
  <si>
    <t>1854045803</t>
  </si>
  <si>
    <t>34*4</t>
  </si>
  <si>
    <t>-670158025</t>
  </si>
  <si>
    <t>34*2</t>
  </si>
  <si>
    <t>5906140090</t>
  </si>
  <si>
    <t>Demontáž kolejového roštu koleje v ose koleje pražce dřevěné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</si>
  <si>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575589023</t>
  </si>
  <si>
    <t>-1194800493</t>
  </si>
  <si>
    <t>3*0,05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</si>
  <si>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</si>
  <si>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</si>
  <si>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-963053727</t>
  </si>
  <si>
    <t>5910040220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</si>
  <si>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</si>
  <si>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-1226776540</t>
  </si>
  <si>
    <t>2*60</t>
  </si>
  <si>
    <t>5963104035</t>
  </si>
  <si>
    <t>Přejezd železobetonový kompletní sestava</t>
  </si>
  <si>
    <t>-989004344</t>
  </si>
  <si>
    <t>11*1,2</t>
  </si>
  <si>
    <t>5913075030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</si>
  <si>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</si>
  <si>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-252709836</t>
  </si>
  <si>
    <t>677493886</t>
  </si>
  <si>
    <t>2*14</t>
  </si>
  <si>
    <t>1924833063</t>
  </si>
  <si>
    <t>782632089</t>
  </si>
  <si>
    <t>(4*13)+(5*13)+ (1*13)</t>
  </si>
  <si>
    <t>699420036</t>
  </si>
  <si>
    <t>91*0,15*2,3</t>
  </si>
  <si>
    <t>599120690</t>
  </si>
  <si>
    <t>91*0,05*2,3</t>
  </si>
  <si>
    <t>249976213</t>
  </si>
  <si>
    <t>130-(3*13)</t>
  </si>
  <si>
    <t>5913275210</t>
  </si>
  <si>
    <t>Výměna dílů komunikace obrubníku uložení v betonu. Poznámka: 1. V cenách jsou započteny náklady na výměnu dlažby nebo obrubníku a naložení výzisku na dopravní prostředek. 2. V cenách nejsou obsaženy náklady na dodávku materiálu.</t>
  </si>
  <si>
    <t>2042075073</t>
  </si>
  <si>
    <t>2*4+2*5</t>
  </si>
  <si>
    <t>-2030890464</t>
  </si>
  <si>
    <t>5914035510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</si>
  <si>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</si>
  <si>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671425246</t>
  </si>
  <si>
    <t>5964129000</t>
  </si>
  <si>
    <t>Odvodňovací ECO žlaby betonové</t>
  </si>
  <si>
    <t>-504716235</t>
  </si>
  <si>
    <t>9"9ks /1m vč. čistícího kusu</t>
  </si>
  <si>
    <t>5915005030</t>
  </si>
  <si>
    <t>Hloubení rýh nebo jam na železničním spodku III. třídy. Poznámka: 1. V cenách jsou započteny náklady na hloubení a uložení výzisku na terén nebo naložení na dopravní prostředek a uložení na úložišti.</t>
  </si>
  <si>
    <t>-66465079</t>
  </si>
  <si>
    <t>9*0,5*0,5*2</t>
  </si>
  <si>
    <t>663003182</t>
  </si>
  <si>
    <t>2*9*0,3*0,3"zídky</t>
  </si>
  <si>
    <t>0,5"obrubníky</t>
  </si>
  <si>
    <t>-2135119896</t>
  </si>
  <si>
    <t>31,395+10,465"živice nová</t>
  </si>
  <si>
    <t>59,8"živice stará</t>
  </si>
  <si>
    <t>56,7"štěrk starý</t>
  </si>
  <si>
    <t>4,5*2 "z rýhy pro žlab</t>
  </si>
  <si>
    <t>1,3"žlab</t>
  </si>
  <si>
    <t>2,12*2,5"beton</t>
  </si>
  <si>
    <t>0,8"obrubníky</t>
  </si>
  <si>
    <t>9902200900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</si>
  <si>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</si>
  <si>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-2106067810</t>
  </si>
  <si>
    <t>15"přejezd+zídky</t>
  </si>
  <si>
    <t>895784642</t>
  </si>
  <si>
    <t>56,7"štěrk nový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</si>
  <si>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</si>
  <si>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1139283511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</si>
  <si>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</si>
  <si>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</si>
  <si>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-1722853202</t>
  </si>
  <si>
    <t>56,7"Starý štěrk</t>
  </si>
  <si>
    <t>9"z rýhy</t>
  </si>
  <si>
    <t>-112876510</t>
  </si>
  <si>
    <t>130*0,2*2,3"živice</t>
  </si>
  <si>
    <t>197350336</t>
  </si>
  <si>
    <t>1983192582</t>
  </si>
  <si>
    <t>02 - Oprava P2100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</si>
  <si>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</si>
  <si>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</si>
  <si>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1437940988</t>
  </si>
  <si>
    <t>35*0,5*3,5</t>
  </si>
  <si>
    <t>-1378018264</t>
  </si>
  <si>
    <t>1189544431</t>
  </si>
  <si>
    <t>61,25</t>
  </si>
  <si>
    <t>576757357</t>
  </si>
  <si>
    <t>61,25*1,8</t>
  </si>
  <si>
    <t>Montáž kolejového roštu v ose koleje pražce betonové vystrojené tv. S49 rozdělení "u". Poznámka: 1. V cenách jsou započteny náklady na vrtání pražců dřevěných nevystrojených, manipulaci a montáž KR. 2. V cenách nejsou obsaženy náklady na dodávku materiálu.</t>
  </si>
  <si>
    <t>-301470901</t>
  </si>
  <si>
    <t>0,35</t>
  </si>
  <si>
    <t>-831045754</t>
  </si>
  <si>
    <t>-1615846671</t>
  </si>
  <si>
    <t>5958125000</t>
  </si>
  <si>
    <t>Komplety s antikorozní úpravou Skl 14 (svěrka Skl14, vrtule R1, podložka Uls7)</t>
  </si>
  <si>
    <t>-1804518852</t>
  </si>
  <si>
    <t>25/0,6*4+1,333</t>
  </si>
  <si>
    <t>206510609</t>
  </si>
  <si>
    <t>1861912456</t>
  </si>
  <si>
    <t>309267202</t>
  </si>
  <si>
    <t>673655588</t>
  </si>
  <si>
    <t>(3,020-2,990)*3</t>
  </si>
  <si>
    <t>5913040230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</si>
  <si>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</si>
  <si>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1432004060</t>
  </si>
  <si>
    <t>21*1,2</t>
  </si>
  <si>
    <t>5963101003</t>
  </si>
  <si>
    <t>Přejezd celopryžový pro zatížené komunikace se závěrnou zídkou tv. T</t>
  </si>
  <si>
    <t>456813394</t>
  </si>
  <si>
    <t>5963101135</t>
  </si>
  <si>
    <t>Přejezd celopryžový Strail pojistka proti posuvu</t>
  </si>
  <si>
    <t>362025680</t>
  </si>
  <si>
    <t>-713121623</t>
  </si>
  <si>
    <t>2*25</t>
  </si>
  <si>
    <t>5913235020</t>
  </si>
  <si>
    <t>Dělení AB komunikace řezáním hloubky do 20 cm. Poznámka: 1. V cenách jsou započteny náklady na provedení úkolu.</t>
  </si>
  <si>
    <t>-627564450</t>
  </si>
  <si>
    <t>4*25</t>
  </si>
  <si>
    <t>681591523</t>
  </si>
  <si>
    <t>(3+3+1)*25</t>
  </si>
  <si>
    <t>5913250020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</si>
  <si>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</si>
  <si>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542642570</t>
  </si>
  <si>
    <t>(2+2)*25</t>
  </si>
  <si>
    <t>-2125936818</t>
  </si>
  <si>
    <t>100*0,15*2,2</t>
  </si>
  <si>
    <t>495810402</t>
  </si>
  <si>
    <t>100*0,05*2,2</t>
  </si>
  <si>
    <t>-1121398156</t>
  </si>
  <si>
    <t>2*25*0,3*0,2</t>
  </si>
  <si>
    <t>86347973</t>
  </si>
  <si>
    <t>61,250*1,8"výzisk lože</t>
  </si>
  <si>
    <t>175*0,2*2,2"stará živice</t>
  </si>
  <si>
    <t>6,702"beton</t>
  </si>
  <si>
    <t>44"nová živice</t>
  </si>
  <si>
    <t>9902200800</t>
  </si>
  <si>
    <t>Doprava dodávek zhotovitele, dodávek objednatele nebo výzisku mechanizací přes 3,5 t objemnějšího kusového materiálu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</si>
  <si>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57893907</t>
  </si>
  <si>
    <t>9"přejezd+zídky</t>
  </si>
  <si>
    <t>-1593891148</t>
  </si>
  <si>
    <t>110,25"štěrk</t>
  </si>
  <si>
    <t>-750756438</t>
  </si>
  <si>
    <t>61,250*1,8"výzisk živice</t>
  </si>
  <si>
    <t>-321276595</t>
  </si>
  <si>
    <t>77"stará živice</t>
  </si>
  <si>
    <t>-974569321</t>
  </si>
  <si>
    <t>Kč</t>
  </si>
  <si>
    <t>1419657334</t>
  </si>
  <si>
    <t>006 - VRN</t>
  </si>
  <si>
    <t>VRN - Vedlejší rozpočtové náklady</t>
  </si>
  <si>
    <t>Vedlejší rozpočtové náklady</t>
  </si>
  <si>
    <t>022101001</t>
  </si>
  <si>
    <t>Geodetické práce Geodetické práce před opravou</t>
  </si>
  <si>
    <t>-2098280699</t>
  </si>
  <si>
    <t>022101011</t>
  </si>
  <si>
    <t>Geodetické práce Geodetické práce v průběhu opravy</t>
  </si>
  <si>
    <t>-575703070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</si>
  <si>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</si>
  <si>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</si>
  <si>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376399246</t>
  </si>
  <si>
    <t>2,055-0,9</t>
  </si>
  <si>
    <t>1,350"st. koleje</t>
  </si>
  <si>
    <t>(2,470-2,160)"4.kol. KV2-KV5</t>
  </si>
  <si>
    <t>0,8"km 3,020-3,820</t>
  </si>
  <si>
    <t>5*0,05"výhybky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</si>
  <si>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</si>
  <si>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</si>
  <si>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kpl</t>
  </si>
  <si>
    <t>-474441249</t>
  </si>
  <si>
    <t>1"posun vč. 9 , úprava výšky přejezd-výhybky-st. koleje</t>
  </si>
  <si>
    <t>024101001</t>
  </si>
  <si>
    <t>Inženýrská činnost střežení pracovní skupiny zaměstnanců</t>
  </si>
  <si>
    <t>-866002071</t>
  </si>
  <si>
    <t>1"strážní služba</t>
  </si>
  <si>
    <t>031111051</t>
  </si>
  <si>
    <t>Zařízení a vybavení staveniště pronájem ploch</t>
  </si>
  <si>
    <t>-1429699300</t>
  </si>
  <si>
    <t>SO 02 -  Odstraňování postradatelných objektů SŽ - Kralupy nad Vltavou předměstí - areál správy mostů a tune</t>
  </si>
  <si>
    <t>001 - Kanceláře, sklad MO (6000315870)</t>
  </si>
  <si>
    <t xml:space="preserve">    1 - Zemní práce</t>
  </si>
  <si>
    <t xml:space="preserve">    9 - Ostatní konstrukce a práce-bourání</t>
  </si>
  <si>
    <t xml:space="preserve">    997 - Přesun sutě</t>
  </si>
  <si>
    <t>PSV - Práce a dodávky PSV</t>
  </si>
  <si>
    <t xml:space="preserve">    712 - Povlakové krytiny</t>
  </si>
  <si>
    <t>Zemní práce</t>
  </si>
  <si>
    <t>122251103</t>
  </si>
  <si>
    <t>Odkopávky a prokopávky nezapažené strojně v hornině třídy těžitelnosti I skupiny 3 přes 50 do 100 m3</t>
  </si>
  <si>
    <t>CS ÚRS 2021 01</t>
  </si>
  <si>
    <t>999071340</t>
  </si>
  <si>
    <t>90*0,3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</si>
  <si>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</si>
  <si>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</si>
  <si>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-1614891808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</si>
  <si>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</si>
  <si>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</si>
  <si>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-782562990</t>
  </si>
  <si>
    <t>27*10 'Přepočtené koeficientem množství</t>
  </si>
  <si>
    <t>167151101</t>
  </si>
  <si>
    <t>Nakládání, skládání a překládání neulehlého výkopku nebo sypaniny strojně nakládání, množství do 100 m3, z horniny třídy těžitelnosti I, skupiny 1 až 3</t>
  </si>
  <si>
    <t>-68737881</t>
  </si>
  <si>
    <t>174151101</t>
  </si>
  <si>
    <t>Zásyp jam, šachet rýh nebo kolem objektů sypaninou se zhutněním</t>
  </si>
  <si>
    <t>1164250894</t>
  </si>
  <si>
    <t>10364100</t>
  </si>
  <si>
    <t>zemina pro terénní úpravy - tříděná</t>
  </si>
  <si>
    <t>-1274857333</t>
  </si>
  <si>
    <t>27*1,8 'Přepočtené koeficientem množství</t>
  </si>
  <si>
    <t>181912111</t>
  </si>
  <si>
    <t>Úprava pláně vyrovnáním výškových rozdílů ručně v hornině třídy těžitelnosti I skupiny 3 bez zhutnění</t>
  </si>
  <si>
    <t>1694502902</t>
  </si>
  <si>
    <t>Ostatní konstrukce a práce-bourání</t>
  </si>
  <si>
    <t>000000002</t>
  </si>
  <si>
    <t>Odpojení a trvalé zaslepení veškerých inženýrských sítí demolovaného objektu</t>
  </si>
  <si>
    <t>1101483908</t>
  </si>
  <si>
    <t>765100R</t>
  </si>
  <si>
    <t>Ekologická likvidace obsahu jímky vč. desinfekce a vymytí</t>
  </si>
  <si>
    <t>2014316694</t>
  </si>
  <si>
    <t>952905191.1</t>
  </si>
  <si>
    <t>Vyklizení komunálního odpadu z objektu a v jeho bezprostředním okolí, včetně naložení</t>
  </si>
  <si>
    <t>-762559908</t>
  </si>
  <si>
    <t>981011316</t>
  </si>
  <si>
    <t>Demolice budov  postupným rozebíráním z cihel, kamene, smíšeného nebo hrázděného zdiva, tvárnic na maltu vápennou nebo vápenocementovou s podílem konstrukcí přes 30 do 35 %</t>
  </si>
  <si>
    <t>-1011912762</t>
  </si>
  <si>
    <t>981511100R</t>
  </si>
  <si>
    <t>Demolice stávající jímky</t>
  </si>
  <si>
    <t>1104424824</t>
  </si>
  <si>
    <t>981511116</t>
  </si>
  <si>
    <t>Demolice konstrukcí objektů z betonu prostého postupným rozebíráním</t>
  </si>
  <si>
    <t>1025172060</t>
  </si>
  <si>
    <t>90*0,15"podlahy"</t>
  </si>
  <si>
    <t>(17+22+10+15+7+6)*0,4*0,4"základy"</t>
  </si>
  <si>
    <t>997</t>
  </si>
  <si>
    <t>Přesun sutě</t>
  </si>
  <si>
    <t>997006002</t>
  </si>
  <si>
    <t>Úprava stavebního odpadu třídění na jednotlivé druhy</t>
  </si>
  <si>
    <t>-1438283755</t>
  </si>
  <si>
    <t>997006512</t>
  </si>
  <si>
    <t>Vodorovné doprava suti s naložením a složením na skládku do 1 km</t>
  </si>
  <si>
    <t>-1188948561</t>
  </si>
  <si>
    <t>997006519</t>
  </si>
  <si>
    <t>Příplatek k vodorovnému přemístění suti na skládku ZKD 1 km přes 1 km</t>
  </si>
  <si>
    <t>-1565920572</t>
  </si>
  <si>
    <t>262,304*19 'Přepočtené koeficientem množství</t>
  </si>
  <si>
    <t>997006551</t>
  </si>
  <si>
    <t>Hrubé urovnání suti na skládce bez zhutnění</t>
  </si>
  <si>
    <t>596919924</t>
  </si>
  <si>
    <t>997013.R</t>
  </si>
  <si>
    <t>Odvoz výzisku z železného šrotu na místo určené objednatelem do 20 km se složením. Hospodaření s vyzískaným materiálem (mimo odpad) bude prováděno v souladu se Směrnicí SŽDC č. 42 ze dne 7.1.2013."</t>
  </si>
  <si>
    <t>-1678641108</t>
  </si>
  <si>
    <t>997013811</t>
  </si>
  <si>
    <t>Poplatek za uložení na skládce (skládkovné) stavebního odpadu dřevěného kód odpadu 17 02 01</t>
  </si>
  <si>
    <t>-1255854545</t>
  </si>
  <si>
    <t>997013814</t>
  </si>
  <si>
    <t>Poplatek za uložení stavebního odpadu na skládce (skládkovné) z izolačních materiálů zatříděného do Katalogu odpadů pod kódem 17 06 04</t>
  </si>
  <si>
    <t>1351243301</t>
  </si>
  <si>
    <t>997013814.1</t>
  </si>
  <si>
    <t>Poplatek za uložení na skládce (skládkovné) směsného komunálního a velkoobjemového odpadu kód odpadu 201 301</t>
  </si>
  <si>
    <t>1790102238</t>
  </si>
  <si>
    <t>997013861</t>
  </si>
  <si>
    <t>Poplatek za uložení stavebního odpadu na recyklační skládce (skládkovné) z prostého betonu zatříděného do Katalogu odpadů pod kódem 17 01 01</t>
  </si>
  <si>
    <t>-774771163</t>
  </si>
  <si>
    <t>56,84+24,1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</si>
  <si>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</si>
  <si>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</si>
  <si>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957363408</t>
  </si>
  <si>
    <t>263,204"celkem"</t>
  </si>
  <si>
    <t>-0,1"šrot"</t>
  </si>
  <si>
    <t>-12,45"dřevo"</t>
  </si>
  <si>
    <t>-5"komunál"</t>
  </si>
  <si>
    <t>-80,94"beton"</t>
  </si>
  <si>
    <t>-0,9"lepenka"</t>
  </si>
  <si>
    <t>PSV</t>
  </si>
  <si>
    <t>Práce a dodávky PSV</t>
  </si>
  <si>
    <t>712</t>
  </si>
  <si>
    <t>Povlakové krytiny</t>
  </si>
  <si>
    <t>712300832</t>
  </si>
  <si>
    <t>Odstranění ze střech plochých do 10°  krytiny povlakové dvouvrstvé</t>
  </si>
  <si>
    <t>2044456888</t>
  </si>
  <si>
    <t>002 - Skladiště MO (6000326648)</t>
  </si>
  <si>
    <t xml:space="preserve">    767 - Konstrukce zámečnické</t>
  </si>
  <si>
    <t>-308365606</t>
  </si>
  <si>
    <t>122*0,3</t>
  </si>
  <si>
    <t>-66056147</t>
  </si>
  <si>
    <t>1565339027</t>
  </si>
  <si>
    <t>36*10 'Přepočtené koeficientem množství</t>
  </si>
  <si>
    <t>59203984</t>
  </si>
  <si>
    <t>919803047</t>
  </si>
  <si>
    <t>2109955593</t>
  </si>
  <si>
    <t>36*1,8 'Přepočtené koeficientem množství</t>
  </si>
  <si>
    <t>560502834</t>
  </si>
  <si>
    <t>-1835423117</t>
  </si>
  <si>
    <t>1133297027</t>
  </si>
  <si>
    <t>966071122</t>
  </si>
  <si>
    <t>Demontáž ocelových konstrukcí profilů hmotnosti přes 13 do 30 kg/m, hmotnosti konstrukce přes 5 do 10 t</t>
  </si>
  <si>
    <t>-2044668754</t>
  </si>
  <si>
    <t>966072121</t>
  </si>
  <si>
    <t>Demontáž opláštění stěn ocelové konstrukce z tvarovaných ocelových plechů, výšky budovy do 6 m</t>
  </si>
  <si>
    <t>-945342437</t>
  </si>
  <si>
    <t>(8+4+8)*4</t>
  </si>
  <si>
    <t>966073121</t>
  </si>
  <si>
    <t>Demontáž krytiny střech ocelových konstrukcí z tvarovaných ocelových plechů, výšky budovy do 6 m</t>
  </si>
  <si>
    <t>1795351481</t>
  </si>
  <si>
    <t>22*6,5"velký sklad"</t>
  </si>
  <si>
    <t>7*4"malý sklad"</t>
  </si>
  <si>
    <t>981011311</t>
  </si>
  <si>
    <t>Demolice budov  postupným rozebíráním z cihel, kamene, smíšeného nebo hrázděného zdiva, tvárnic na maltu vápennou nebo vápenocementovou s podílem konstrukcí do 10 %</t>
  </si>
  <si>
    <t>-983424393</t>
  </si>
  <si>
    <t>-175585569</t>
  </si>
  <si>
    <t>velký sklad</t>
  </si>
  <si>
    <t>(21,3*5,8)*0,10"podlahy"</t>
  </si>
  <si>
    <t>(21,3+21,3+5+5)*0,4*0,4"základy"</t>
  </si>
  <si>
    <t>malý sklad</t>
  </si>
  <si>
    <t>(5*8)*0,10"podlahy"</t>
  </si>
  <si>
    <t>(5+5+7,5+7,5)*0,4*0,4"základy"</t>
  </si>
  <si>
    <t>-302106788</t>
  </si>
  <si>
    <t>825594708</t>
  </si>
  <si>
    <t>2019188279</t>
  </si>
  <si>
    <t>134,032*19 'Přepočtené koeficientem množství</t>
  </si>
  <si>
    <t>1038377815</t>
  </si>
  <si>
    <t>-1025784237</t>
  </si>
  <si>
    <t>2+0,72+1,539+1,229</t>
  </si>
  <si>
    <t>1437408776</t>
  </si>
  <si>
    <t>687879923</t>
  </si>
  <si>
    <t>118814715</t>
  </si>
  <si>
    <t>132,803"celkem"</t>
  </si>
  <si>
    <t>-5,488"šrot"</t>
  </si>
  <si>
    <t>-63,294"beton"</t>
  </si>
  <si>
    <t>767</t>
  </si>
  <si>
    <t>Konstrukce zámečnické</t>
  </si>
  <si>
    <t>767651823</t>
  </si>
  <si>
    <t>Demontáž garážových a průmyslových vrat otvíravých, plochy přes 9 do 13 m2</t>
  </si>
  <si>
    <t>-1005593129</t>
  </si>
  <si>
    <t>6+1</t>
  </si>
  <si>
    <t>003 - Obyt. budova č.p. 115 (5000113984)</t>
  </si>
  <si>
    <t>168263278</t>
  </si>
  <si>
    <t>787090582</t>
  </si>
  <si>
    <t>-287244701</t>
  </si>
  <si>
    <t>-986021082</t>
  </si>
  <si>
    <t>942399190</t>
  </si>
  <si>
    <t>-1519439653</t>
  </si>
  <si>
    <t>-1098611473</t>
  </si>
  <si>
    <t>580458575</t>
  </si>
  <si>
    <t>-1692107130</t>
  </si>
  <si>
    <t>-1661428274</t>
  </si>
  <si>
    <t>981011112</t>
  </si>
  <si>
    <t>Demolice budov  postupným rozebíráním dřevěných ostatních, oboustranně obitých, případně omítnutých</t>
  </si>
  <si>
    <t>2031584166</t>
  </si>
  <si>
    <t>(6*3*3)*2</t>
  </si>
  <si>
    <t>(2,5*3,5*3)</t>
  </si>
  <si>
    <t>610709166</t>
  </si>
  <si>
    <t>-438672350</t>
  </si>
  <si>
    <t>-204912792</t>
  </si>
  <si>
    <t>(6,1+6,1+9,9+9,9)*0,4*0,4"základy"</t>
  </si>
  <si>
    <t>-740140457</t>
  </si>
  <si>
    <t>122928157</t>
  </si>
  <si>
    <t>327740441</t>
  </si>
  <si>
    <t>293,468*19 'Přepočtené koeficientem množství</t>
  </si>
  <si>
    <t>1445119928</t>
  </si>
  <si>
    <t>1329981594</t>
  </si>
  <si>
    <t>791903451</t>
  </si>
  <si>
    <t>-658579519</t>
  </si>
  <si>
    <t>1791339872</t>
  </si>
  <si>
    <t>593877443</t>
  </si>
  <si>
    <t>40,964+24,1</t>
  </si>
  <si>
    <t>585409901</t>
  </si>
  <si>
    <t>269,804"celkem"</t>
  </si>
  <si>
    <t>-18,55"dřevo"</t>
  </si>
  <si>
    <t>-30"komunál"</t>
  </si>
  <si>
    <t>-65,064"beton"</t>
  </si>
  <si>
    <t>-419754549</t>
  </si>
  <si>
    <t>004 - Odstranění zpevněné plochy a oplocení</t>
  </si>
  <si>
    <t xml:space="preserve">    2 - Zakládání</t>
  </si>
  <si>
    <t xml:space="preserve">    VRN1 - Průzkumné, geodetické a projektové práce</t>
  </si>
  <si>
    <t xml:space="preserve">    VRN5 - Finanční náklady</t>
  </si>
  <si>
    <t xml:space="preserve">    VRN9 - Ostatní náklady</t>
  </si>
  <si>
    <t>111211101</t>
  </si>
  <si>
    <t>Odstranění křovin a stromů s odstraněním kořenů ručně průměru kmene do 100 mm jakékoliv plochy v rovině nebo ve svahu o sklonu do 1:5</t>
  </si>
  <si>
    <t>-983968793</t>
  </si>
  <si>
    <t>112155315</t>
  </si>
  <si>
    <t>Štěpkování s naložením na dopravní prostředek a odvozem do 20 km keřového porostu hustého</t>
  </si>
  <si>
    <t>-313941003</t>
  </si>
  <si>
    <t>113107171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</si>
  <si>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</si>
  <si>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-328481230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</si>
  <si>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</si>
  <si>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</si>
  <si>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1335768765</t>
  </si>
  <si>
    <t>113201112</t>
  </si>
  <si>
    <t>Vytrhání obrub  s vybouráním lože, s přemístěním hmot na skládku na vzdálenost do 3 m nebo s naložením na dopravní prostředek silničních ležatých</t>
  </si>
  <si>
    <t>-1304105192</t>
  </si>
  <si>
    <t>Zakládání</t>
  </si>
  <si>
    <t>242111115</t>
  </si>
  <si>
    <t>Osazení pláště vodárenské kopané studny z betonových skruží  na cementovou maltu MC 10 celokruhových, při vnitřním průměru studny 1,50 m</t>
  </si>
  <si>
    <t>-968031322</t>
  </si>
  <si>
    <t>59225335</t>
  </si>
  <si>
    <t>skruž betonová studňová kruhová</t>
  </si>
  <si>
    <t>2141482586</t>
  </si>
  <si>
    <t>245111111</t>
  </si>
  <si>
    <t>Osazení prefabrikované krycí desky vodárenské studny  na maltu cementovou, s vyspárovaním dvoudílné</t>
  </si>
  <si>
    <t>212231459</t>
  </si>
  <si>
    <t>59225820</t>
  </si>
  <si>
    <t>deska betonová zákrytová studniční  160/8cm (pro skruž D 150cm)</t>
  </si>
  <si>
    <t>217363767</t>
  </si>
  <si>
    <t>966052121</t>
  </si>
  <si>
    <t>Bourání plotových sloupků a vzpěr železobetonových výšky do 2,5 m s betonovou patkou</t>
  </si>
  <si>
    <t>-153141511</t>
  </si>
  <si>
    <t>970314803</t>
  </si>
  <si>
    <t>966071711</t>
  </si>
  <si>
    <t>Bourání plotových sloupků a vzpěr ocelových trubkových nebo profilovaných výšky do 2,50 m zabetonovaných</t>
  </si>
  <si>
    <t>-352984873</t>
  </si>
  <si>
    <t>966071821</t>
  </si>
  <si>
    <t>Rozebrání oplocení z pletiva drátěného se čtvercovými oky, výšky do 1,6 m</t>
  </si>
  <si>
    <t>2074762673</t>
  </si>
  <si>
    <t>-1068993138</t>
  </si>
  <si>
    <t>(2+6)*2*3</t>
  </si>
  <si>
    <t>1014077997</t>
  </si>
  <si>
    <t>2,5*6</t>
  </si>
  <si>
    <t>966073810</t>
  </si>
  <si>
    <t>Rozebrání vrat a vrátek k oplocení plochy jednotlivě do 2 m2</t>
  </si>
  <si>
    <t>-441785783</t>
  </si>
  <si>
    <t>966073812</t>
  </si>
  <si>
    <t>Rozebrání vrat a vrátek k oplocení plochy jednotlivě přes 6 do 10 m2</t>
  </si>
  <si>
    <t>586543870</t>
  </si>
  <si>
    <t>1559780012</t>
  </si>
  <si>
    <t>2071887109</t>
  </si>
  <si>
    <t>-984868221</t>
  </si>
  <si>
    <t>162,309*19 'Přepočtené koeficientem množství</t>
  </si>
  <si>
    <t>1384129311</t>
  </si>
  <si>
    <t>566012054</t>
  </si>
  <si>
    <t>1+0,432+0,135</t>
  </si>
  <si>
    <t>997013645</t>
  </si>
  <si>
    <t>Poplatek za uložení stavebního odpadu na skládce (skládkovné) asfaltového bez obsahu dehtu zatříděného do Katalogu odpadů pod kódem 17 03 02</t>
  </si>
  <si>
    <t>1790027656</t>
  </si>
  <si>
    <t>1903146534</t>
  </si>
  <si>
    <t>162,309</t>
  </si>
  <si>
    <t>-1,567"šrot"</t>
  </si>
  <si>
    <t>-77"asfalt"</t>
  </si>
  <si>
    <t>767995105</t>
  </si>
  <si>
    <t>Zabezpečení studny zámečnickou uzamykatelnou konstrukcí</t>
  </si>
  <si>
    <t>1882943191</t>
  </si>
  <si>
    <t>VRN1</t>
  </si>
  <si>
    <t>Průzkumné, geodetické a projektové práce</t>
  </si>
  <si>
    <t>012002000</t>
  </si>
  <si>
    <t>Vytyčení, zajištění a ochrana stávajících inženýrských sítí vč. jejich dočasného zabezpečení a zajištění po dobu akce</t>
  </si>
  <si>
    <t>1024</t>
  </si>
  <si>
    <t>201045495</t>
  </si>
  <si>
    <t>VRN5</t>
  </si>
  <si>
    <t>Finanční náklady</t>
  </si>
  <si>
    <t>053002000</t>
  </si>
  <si>
    <t>Uzavření nájemní smlouvy s ČD, a.s. na celou dobu součinnosti související s odstraněním stavby Správy železnic, s.o. (10 000,- Kč)</t>
  </si>
  <si>
    <t>-1903458230</t>
  </si>
  <si>
    <t>VRN9</t>
  </si>
  <si>
    <t>Ostatní náklady</t>
  </si>
  <si>
    <t>090001000.1.1</t>
  </si>
  <si>
    <t>Plynová přípojka - vyzdění nové skříně vč. osazení nových dvířek, stříška</t>
  </si>
  <si>
    <t>-1011752252</t>
  </si>
  <si>
    <t>091002001</t>
  </si>
  <si>
    <t>Opatrnost při demolici z důvodu blízkosti kolejiště, aby nedošlo k jeho znečištění</t>
  </si>
  <si>
    <t>-359648509</t>
  </si>
  <si>
    <t>091002002</t>
  </si>
  <si>
    <t>Ostatní náklady související s objektem</t>
  </si>
  <si>
    <t>530654688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</si>
</sst>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color rgb="FF5258D6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4" fontId="24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5258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4"/>
  <sheetViews>
    <sheetView showGridLines="0" workbookViewId="0">
      <selection activeCell="E14" sqref="E14:AJ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8"/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2" t="s">
        <v>14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22"/>
      <c r="AQ5" s="22"/>
      <c r="AR5" s="20"/>
      <c r="BE5" s="269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4" t="s">
        <v>17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22"/>
      <c r="AQ6" s="22"/>
      <c r="AR6" s="20"/>
      <c r="BE6" s="270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70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70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0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70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7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0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70"/>
      <c r="BS13" s="17" t="s">
        <v>6</v>
      </c>
    </row>
    <row r="14" spans="1:74" ht="12.75">
      <c r="B14" s="21"/>
      <c r="C14" s="22"/>
      <c r="D14" s="22"/>
      <c r="E14" s="275" t="s">
        <v>28</v>
      </c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7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0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70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70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0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70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70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0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0"/>
    </row>
    <row r="23" spans="1:71" s="1" customFormat="1" ht="16.5" customHeight="1">
      <c r="B23" s="21"/>
      <c r="C23" s="22"/>
      <c r="D23" s="22"/>
      <c r="E23" s="277" t="s">
        <v>1</v>
      </c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277"/>
      <c r="AI23" s="277"/>
      <c r="AJ23" s="277"/>
      <c r="AK23" s="277"/>
      <c r="AL23" s="277"/>
      <c r="AM23" s="277"/>
      <c r="AN23" s="277"/>
      <c r="AO23" s="22"/>
      <c r="AP23" s="22"/>
      <c r="AQ23" s="22"/>
      <c r="AR23" s="20"/>
      <c r="BE23" s="27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0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0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8">
        <f>ROUND(AG94,2)</f>
        <v>0</v>
      </c>
      <c r="AL26" s="279"/>
      <c r="AM26" s="279"/>
      <c r="AN26" s="279"/>
      <c r="AO26" s="279"/>
      <c r="AP26" s="36"/>
      <c r="AQ26" s="36"/>
      <c r="AR26" s="39"/>
      <c r="BE26" s="270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70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0" t="s">
        <v>34</v>
      </c>
      <c r="M28" s="280"/>
      <c r="N28" s="280"/>
      <c r="O28" s="280"/>
      <c r="P28" s="280"/>
      <c r="Q28" s="36"/>
      <c r="R28" s="36"/>
      <c r="S28" s="36"/>
      <c r="T28" s="36"/>
      <c r="U28" s="36"/>
      <c r="V28" s="36"/>
      <c r="W28" s="280" t="s">
        <v>35</v>
      </c>
      <c r="X28" s="280"/>
      <c r="Y28" s="280"/>
      <c r="Z28" s="280"/>
      <c r="AA28" s="280"/>
      <c r="AB28" s="280"/>
      <c r="AC28" s="280"/>
      <c r="AD28" s="280"/>
      <c r="AE28" s="280"/>
      <c r="AF28" s="36"/>
      <c r="AG28" s="36"/>
      <c r="AH28" s="36"/>
      <c r="AI28" s="36"/>
      <c r="AJ28" s="36"/>
      <c r="AK28" s="280" t="s">
        <v>36</v>
      </c>
      <c r="AL28" s="280"/>
      <c r="AM28" s="280"/>
      <c r="AN28" s="280"/>
      <c r="AO28" s="280"/>
      <c r="AP28" s="36"/>
      <c r="AQ28" s="36"/>
      <c r="AR28" s="39"/>
      <c r="BE28" s="270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83">
        <v>0.21</v>
      </c>
      <c r="M29" s="282"/>
      <c r="N29" s="282"/>
      <c r="O29" s="282"/>
      <c r="P29" s="282"/>
      <c r="Q29" s="41"/>
      <c r="R29" s="41"/>
      <c r="S29" s="41"/>
      <c r="T29" s="41"/>
      <c r="U29" s="41"/>
      <c r="V29" s="41"/>
      <c r="W29" s="281">
        <f>ROUND(AZ94, 2)</f>
        <v>0</v>
      </c>
      <c r="X29" s="282"/>
      <c r="Y29" s="282"/>
      <c r="Z29" s="282"/>
      <c r="AA29" s="282"/>
      <c r="AB29" s="282"/>
      <c r="AC29" s="282"/>
      <c r="AD29" s="282"/>
      <c r="AE29" s="282"/>
      <c r="AF29" s="41"/>
      <c r="AG29" s="41"/>
      <c r="AH29" s="41"/>
      <c r="AI29" s="41"/>
      <c r="AJ29" s="41"/>
      <c r="AK29" s="281">
        <f>ROUND(AV94, 2)</f>
        <v>0</v>
      </c>
      <c r="AL29" s="282"/>
      <c r="AM29" s="282"/>
      <c r="AN29" s="282"/>
      <c r="AO29" s="282"/>
      <c r="AP29" s="41"/>
      <c r="AQ29" s="41"/>
      <c r="AR29" s="42"/>
      <c r="BE29" s="271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83">
        <v>0.15</v>
      </c>
      <c r="M30" s="282"/>
      <c r="N30" s="282"/>
      <c r="O30" s="282"/>
      <c r="P30" s="282"/>
      <c r="Q30" s="41"/>
      <c r="R30" s="41"/>
      <c r="S30" s="41"/>
      <c r="T30" s="41"/>
      <c r="U30" s="41"/>
      <c r="V30" s="41"/>
      <c r="W30" s="281">
        <f>ROUND(BA94, 2)</f>
        <v>0</v>
      </c>
      <c r="X30" s="282"/>
      <c r="Y30" s="282"/>
      <c r="Z30" s="282"/>
      <c r="AA30" s="282"/>
      <c r="AB30" s="282"/>
      <c r="AC30" s="282"/>
      <c r="AD30" s="282"/>
      <c r="AE30" s="282"/>
      <c r="AF30" s="41"/>
      <c r="AG30" s="41"/>
      <c r="AH30" s="41"/>
      <c r="AI30" s="41"/>
      <c r="AJ30" s="41"/>
      <c r="AK30" s="281">
        <f>ROUND(AW94, 2)</f>
        <v>0</v>
      </c>
      <c r="AL30" s="282"/>
      <c r="AM30" s="282"/>
      <c r="AN30" s="282"/>
      <c r="AO30" s="282"/>
      <c r="AP30" s="41"/>
      <c r="AQ30" s="41"/>
      <c r="AR30" s="42"/>
      <c r="BE30" s="271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83">
        <v>0.21</v>
      </c>
      <c r="M31" s="282"/>
      <c r="N31" s="282"/>
      <c r="O31" s="282"/>
      <c r="P31" s="282"/>
      <c r="Q31" s="41"/>
      <c r="R31" s="41"/>
      <c r="S31" s="41"/>
      <c r="T31" s="41"/>
      <c r="U31" s="41"/>
      <c r="V31" s="41"/>
      <c r="W31" s="281">
        <f>ROUND(BB94, 2)</f>
        <v>0</v>
      </c>
      <c r="X31" s="282"/>
      <c r="Y31" s="282"/>
      <c r="Z31" s="282"/>
      <c r="AA31" s="282"/>
      <c r="AB31" s="282"/>
      <c r="AC31" s="282"/>
      <c r="AD31" s="282"/>
      <c r="AE31" s="282"/>
      <c r="AF31" s="41"/>
      <c r="AG31" s="41"/>
      <c r="AH31" s="41"/>
      <c r="AI31" s="41"/>
      <c r="AJ31" s="41"/>
      <c r="AK31" s="281">
        <v>0</v>
      </c>
      <c r="AL31" s="282"/>
      <c r="AM31" s="282"/>
      <c r="AN31" s="282"/>
      <c r="AO31" s="282"/>
      <c r="AP31" s="41"/>
      <c r="AQ31" s="41"/>
      <c r="AR31" s="42"/>
      <c r="BE31" s="271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83">
        <v>0.15</v>
      </c>
      <c r="M32" s="282"/>
      <c r="N32" s="282"/>
      <c r="O32" s="282"/>
      <c r="P32" s="282"/>
      <c r="Q32" s="41"/>
      <c r="R32" s="41"/>
      <c r="S32" s="41"/>
      <c r="T32" s="41"/>
      <c r="U32" s="41"/>
      <c r="V32" s="41"/>
      <c r="W32" s="281">
        <f>ROUND(BC94, 2)</f>
        <v>0</v>
      </c>
      <c r="X32" s="282"/>
      <c r="Y32" s="282"/>
      <c r="Z32" s="282"/>
      <c r="AA32" s="282"/>
      <c r="AB32" s="282"/>
      <c r="AC32" s="282"/>
      <c r="AD32" s="282"/>
      <c r="AE32" s="282"/>
      <c r="AF32" s="41"/>
      <c r="AG32" s="41"/>
      <c r="AH32" s="41"/>
      <c r="AI32" s="41"/>
      <c r="AJ32" s="41"/>
      <c r="AK32" s="281">
        <v>0</v>
      </c>
      <c r="AL32" s="282"/>
      <c r="AM32" s="282"/>
      <c r="AN32" s="282"/>
      <c r="AO32" s="282"/>
      <c r="AP32" s="41"/>
      <c r="AQ32" s="41"/>
      <c r="AR32" s="42"/>
      <c r="BE32" s="271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83">
        <v>0</v>
      </c>
      <c r="M33" s="282"/>
      <c r="N33" s="282"/>
      <c r="O33" s="282"/>
      <c r="P33" s="282"/>
      <c r="Q33" s="41"/>
      <c r="R33" s="41"/>
      <c r="S33" s="41"/>
      <c r="T33" s="41"/>
      <c r="U33" s="41"/>
      <c r="V33" s="41"/>
      <c r="W33" s="281">
        <f>ROUND(BD94, 2)</f>
        <v>0</v>
      </c>
      <c r="X33" s="282"/>
      <c r="Y33" s="282"/>
      <c r="Z33" s="282"/>
      <c r="AA33" s="282"/>
      <c r="AB33" s="282"/>
      <c r="AC33" s="282"/>
      <c r="AD33" s="282"/>
      <c r="AE33" s="282"/>
      <c r="AF33" s="41"/>
      <c r="AG33" s="41"/>
      <c r="AH33" s="41"/>
      <c r="AI33" s="41"/>
      <c r="AJ33" s="41"/>
      <c r="AK33" s="281">
        <v>0</v>
      </c>
      <c r="AL33" s="282"/>
      <c r="AM33" s="282"/>
      <c r="AN33" s="282"/>
      <c r="AO33" s="282"/>
      <c r="AP33" s="41"/>
      <c r="AQ33" s="41"/>
      <c r="AR33" s="42"/>
      <c r="BE33" s="271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70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87" t="s">
        <v>45</v>
      </c>
      <c r="Y35" s="285"/>
      <c r="Z35" s="285"/>
      <c r="AA35" s="285"/>
      <c r="AB35" s="285"/>
      <c r="AC35" s="45"/>
      <c r="AD35" s="45"/>
      <c r="AE35" s="45"/>
      <c r="AF35" s="45"/>
      <c r="AG35" s="45"/>
      <c r="AH35" s="45"/>
      <c r="AI35" s="45"/>
      <c r="AJ35" s="45"/>
      <c r="AK35" s="284">
        <f>SUM(AK26:AK33)</f>
        <v>0</v>
      </c>
      <c r="AL35" s="285"/>
      <c r="AM35" s="285"/>
      <c r="AN35" s="285"/>
      <c r="AO35" s="286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3" t="str">
        <f>K6</f>
        <v>14 - Oprava trati v úseku Kralupy - Velvary</v>
      </c>
      <c r="M85" s="264"/>
      <c r="N85" s="264"/>
      <c r="O85" s="264"/>
      <c r="P85" s="264"/>
      <c r="Q85" s="264"/>
      <c r="R85" s="264"/>
      <c r="S85" s="264"/>
      <c r="T85" s="264"/>
      <c r="U85" s="264"/>
      <c r="V85" s="264"/>
      <c r="W85" s="264"/>
      <c r="X85" s="264"/>
      <c r="Y85" s="264"/>
      <c r="Z85" s="264"/>
      <c r="AA85" s="264"/>
      <c r="AB85" s="264"/>
      <c r="AC85" s="264"/>
      <c r="AD85" s="264"/>
      <c r="AE85" s="264"/>
      <c r="AF85" s="264"/>
      <c r="AG85" s="264"/>
      <c r="AH85" s="264"/>
      <c r="AI85" s="264"/>
      <c r="AJ85" s="264"/>
      <c r="AK85" s="264"/>
      <c r="AL85" s="264"/>
      <c r="AM85" s="264"/>
      <c r="AN85" s="264"/>
      <c r="AO85" s="264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95" t="str">
        <f>IF(AN8= "","",AN8)</f>
        <v>8. 3. 2021</v>
      </c>
      <c r="AN87" s="295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93" t="str">
        <f>IF(E17="","",E17)</f>
        <v xml:space="preserve"> </v>
      </c>
      <c r="AN89" s="294"/>
      <c r="AO89" s="294"/>
      <c r="AP89" s="294"/>
      <c r="AQ89" s="36"/>
      <c r="AR89" s="39"/>
      <c r="AS89" s="298" t="s">
        <v>53</v>
      </c>
      <c r="AT89" s="299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93" t="str">
        <f>IF(E20="","",E20)</f>
        <v xml:space="preserve"> </v>
      </c>
      <c r="AN90" s="294"/>
      <c r="AO90" s="294"/>
      <c r="AP90" s="294"/>
      <c r="AQ90" s="36"/>
      <c r="AR90" s="39"/>
      <c r="AS90" s="300"/>
      <c r="AT90" s="301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02"/>
      <c r="AT91" s="303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67" t="s">
        <v>54</v>
      </c>
      <c r="D92" s="260"/>
      <c r="E92" s="260"/>
      <c r="F92" s="260"/>
      <c r="G92" s="260"/>
      <c r="H92" s="73"/>
      <c r="I92" s="259" t="s">
        <v>55</v>
      </c>
      <c r="J92" s="260"/>
      <c r="K92" s="260"/>
      <c r="L92" s="260"/>
      <c r="M92" s="260"/>
      <c r="N92" s="260"/>
      <c r="O92" s="260"/>
      <c r="P92" s="260"/>
      <c r="Q92" s="260"/>
      <c r="R92" s="260"/>
      <c r="S92" s="260"/>
      <c r="T92" s="260"/>
      <c r="U92" s="260"/>
      <c r="V92" s="260"/>
      <c r="W92" s="260"/>
      <c r="X92" s="260"/>
      <c r="Y92" s="260"/>
      <c r="Z92" s="260"/>
      <c r="AA92" s="260"/>
      <c r="AB92" s="260"/>
      <c r="AC92" s="260"/>
      <c r="AD92" s="260"/>
      <c r="AE92" s="260"/>
      <c r="AF92" s="260"/>
      <c r="AG92" s="290" t="s">
        <v>56</v>
      </c>
      <c r="AH92" s="260"/>
      <c r="AI92" s="260"/>
      <c r="AJ92" s="260"/>
      <c r="AK92" s="260"/>
      <c r="AL92" s="260"/>
      <c r="AM92" s="260"/>
      <c r="AN92" s="259" t="s">
        <v>57</v>
      </c>
      <c r="AO92" s="260"/>
      <c r="AP92" s="297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68">
        <f>ROUND(AG95+AG108,2)</f>
        <v>0</v>
      </c>
      <c r="AH94" s="268"/>
      <c r="AI94" s="268"/>
      <c r="AJ94" s="268"/>
      <c r="AK94" s="268"/>
      <c r="AL94" s="268"/>
      <c r="AM94" s="268"/>
      <c r="AN94" s="304">
        <f t="shared" ref="AN94:AN112" si="0">SUM(AG94,AT94)</f>
        <v>0</v>
      </c>
      <c r="AO94" s="304"/>
      <c r="AP94" s="304"/>
      <c r="AQ94" s="85" t="s">
        <v>1</v>
      </c>
      <c r="AR94" s="86"/>
      <c r="AS94" s="87">
        <f>ROUND(AS95+AS108,2)</f>
        <v>0</v>
      </c>
      <c r="AT94" s="88">
        <f t="shared" ref="AT94:AT112" si="1">ROUND(SUM(AV94:AW94),2)</f>
        <v>0</v>
      </c>
      <c r="AU94" s="89">
        <f>ROUND(AU95+AU108,5)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ROUND(AZ95+AZ108,2)</f>
        <v>0</v>
      </c>
      <c r="BA94" s="88">
        <f>ROUND(BA95+BA108,2)</f>
        <v>0</v>
      </c>
      <c r="BB94" s="88">
        <f>ROUND(BB95+BB108,2)</f>
        <v>0</v>
      </c>
      <c r="BC94" s="88">
        <f>ROUND(BC95+BC108,2)</f>
        <v>0</v>
      </c>
      <c r="BD94" s="90">
        <f>ROUND(BD95+BD108,2)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7" customFormat="1" ht="24.75" customHeight="1">
      <c r="B95" s="93"/>
      <c r="C95" s="94"/>
      <c r="D95" s="261" t="s">
        <v>77</v>
      </c>
      <c r="E95" s="261"/>
      <c r="F95" s="261"/>
      <c r="G95" s="261"/>
      <c r="H95" s="261"/>
      <c r="I95" s="95"/>
      <c r="J95" s="261" t="s">
        <v>78</v>
      </c>
      <c r="K95" s="261"/>
      <c r="L95" s="261"/>
      <c r="M95" s="261"/>
      <c r="N95" s="261"/>
      <c r="O95" s="261"/>
      <c r="P95" s="261"/>
      <c r="Q95" s="261"/>
      <c r="R95" s="261"/>
      <c r="S95" s="261"/>
      <c r="T95" s="261"/>
      <c r="U95" s="261"/>
      <c r="V95" s="261"/>
      <c r="W95" s="261"/>
      <c r="X95" s="261"/>
      <c r="Y95" s="261"/>
      <c r="Z95" s="261"/>
      <c r="AA95" s="261"/>
      <c r="AB95" s="261"/>
      <c r="AC95" s="261"/>
      <c r="AD95" s="261"/>
      <c r="AE95" s="261"/>
      <c r="AF95" s="261"/>
      <c r="AG95" s="291">
        <f>ROUND(AG96+SUM(AG97:AG99)+AG104+AG107,2)</f>
        <v>0</v>
      </c>
      <c r="AH95" s="292"/>
      <c r="AI95" s="292"/>
      <c r="AJ95" s="292"/>
      <c r="AK95" s="292"/>
      <c r="AL95" s="292"/>
      <c r="AM95" s="292"/>
      <c r="AN95" s="296">
        <f t="shared" si="0"/>
        <v>0</v>
      </c>
      <c r="AO95" s="292"/>
      <c r="AP95" s="292"/>
      <c r="AQ95" s="96" t="s">
        <v>79</v>
      </c>
      <c r="AR95" s="97"/>
      <c r="AS95" s="98">
        <f>ROUND(AS96+SUM(AS97:AS99)+AS104+AS107,2)</f>
        <v>0</v>
      </c>
      <c r="AT95" s="99">
        <f t="shared" si="1"/>
        <v>0</v>
      </c>
      <c r="AU95" s="100">
        <f>ROUND(AU96+SUM(AU97:AU99)+AU104+AU107,5)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ROUND(AZ96+SUM(AZ97:AZ99)+AZ104+AZ107,2)</f>
        <v>0</v>
      </c>
      <c r="BA95" s="99">
        <f>ROUND(BA96+SUM(BA97:BA99)+BA104+BA107,2)</f>
        <v>0</v>
      </c>
      <c r="BB95" s="99">
        <f>ROUND(BB96+SUM(BB97:BB99)+BB104+BB107,2)</f>
        <v>0</v>
      </c>
      <c r="BC95" s="99">
        <f>ROUND(BC96+SUM(BC97:BC99)+BC104+BC107,2)</f>
        <v>0</v>
      </c>
      <c r="BD95" s="101">
        <f>ROUND(BD96+SUM(BD97:BD99)+BD104+BD107,2)</f>
        <v>0</v>
      </c>
      <c r="BS95" s="102" t="s">
        <v>72</v>
      </c>
      <c r="BT95" s="102" t="s">
        <v>80</v>
      </c>
      <c r="BU95" s="102" t="s">
        <v>74</v>
      </c>
      <c r="BV95" s="102" t="s">
        <v>75</v>
      </c>
      <c r="BW95" s="102" t="s">
        <v>81</v>
      </c>
      <c r="BX95" s="102" t="s">
        <v>5</v>
      </c>
      <c r="CL95" s="102" t="s">
        <v>1</v>
      </c>
      <c r="CM95" s="102" t="s">
        <v>82</v>
      </c>
    </row>
    <row r="96" spans="1:91" s="4" customFormat="1" ht="23.25" customHeight="1">
      <c r="A96" s="103" t="s">
        <v>83</v>
      </c>
      <c r="B96" s="58"/>
      <c r="C96" s="104"/>
      <c r="D96" s="104"/>
      <c r="E96" s="262" t="s">
        <v>84</v>
      </c>
      <c r="F96" s="262"/>
      <c r="G96" s="262"/>
      <c r="H96" s="262"/>
      <c r="I96" s="262"/>
      <c r="J96" s="104"/>
      <c r="K96" s="262" t="s">
        <v>85</v>
      </c>
      <c r="L96" s="262"/>
      <c r="M96" s="262"/>
      <c r="N96" s="262"/>
      <c r="O96" s="262"/>
      <c r="P96" s="262"/>
      <c r="Q96" s="262"/>
      <c r="R96" s="262"/>
      <c r="S96" s="262"/>
      <c r="T96" s="262"/>
      <c r="U96" s="262"/>
      <c r="V96" s="262"/>
      <c r="W96" s="262"/>
      <c r="X96" s="262"/>
      <c r="Y96" s="262"/>
      <c r="Z96" s="262"/>
      <c r="AA96" s="262"/>
      <c r="AB96" s="262"/>
      <c r="AC96" s="262"/>
      <c r="AD96" s="262"/>
      <c r="AE96" s="262"/>
      <c r="AF96" s="262"/>
      <c r="AG96" s="265">
        <f>'001 - Oprava železničního...'!J32</f>
        <v>0</v>
      </c>
      <c r="AH96" s="266"/>
      <c r="AI96" s="266"/>
      <c r="AJ96" s="266"/>
      <c r="AK96" s="266"/>
      <c r="AL96" s="266"/>
      <c r="AM96" s="266"/>
      <c r="AN96" s="265">
        <f t="shared" si="0"/>
        <v>0</v>
      </c>
      <c r="AO96" s="266"/>
      <c r="AP96" s="266"/>
      <c r="AQ96" s="105" t="s">
        <v>86</v>
      </c>
      <c r="AR96" s="60"/>
      <c r="AS96" s="106">
        <v>0</v>
      </c>
      <c r="AT96" s="107">
        <f t="shared" si="1"/>
        <v>0</v>
      </c>
      <c r="AU96" s="108">
        <f>'001 - Oprava železničního...'!P123</f>
        <v>0</v>
      </c>
      <c r="AV96" s="107">
        <f>'001 - Oprava železničního...'!J35</f>
        <v>0</v>
      </c>
      <c r="AW96" s="107">
        <f>'001 - Oprava železničního...'!J36</f>
        <v>0</v>
      </c>
      <c r="AX96" s="107">
        <f>'001 - Oprava železničního...'!J37</f>
        <v>0</v>
      </c>
      <c r="AY96" s="107">
        <f>'001 - Oprava železničního...'!J38</f>
        <v>0</v>
      </c>
      <c r="AZ96" s="107">
        <f>'001 - Oprava železničního...'!F35</f>
        <v>0</v>
      </c>
      <c r="BA96" s="107">
        <f>'001 - Oprava železničního...'!F36</f>
        <v>0</v>
      </c>
      <c r="BB96" s="107">
        <f>'001 - Oprava železničního...'!F37</f>
        <v>0</v>
      </c>
      <c r="BC96" s="107">
        <f>'001 - Oprava železničního...'!F38</f>
        <v>0</v>
      </c>
      <c r="BD96" s="109">
        <f>'001 - Oprava železničního...'!F39</f>
        <v>0</v>
      </c>
      <c r="BT96" s="110" t="s">
        <v>82</v>
      </c>
      <c r="BV96" s="110" t="s">
        <v>75</v>
      </c>
      <c r="BW96" s="110" t="s">
        <v>87</v>
      </c>
      <c r="BX96" s="110" t="s">
        <v>81</v>
      </c>
      <c r="CL96" s="110" t="s">
        <v>1</v>
      </c>
    </row>
    <row r="97" spans="1:91" s="4" customFormat="1" ht="23.25" customHeight="1">
      <c r="A97" s="103" t="s">
        <v>83</v>
      </c>
      <c r="B97" s="58"/>
      <c r="C97" s="104"/>
      <c r="D97" s="104"/>
      <c r="E97" s="262" t="s">
        <v>88</v>
      </c>
      <c r="F97" s="262"/>
      <c r="G97" s="262"/>
      <c r="H97" s="262"/>
      <c r="I97" s="262"/>
      <c r="J97" s="104"/>
      <c r="K97" s="262" t="s">
        <v>89</v>
      </c>
      <c r="L97" s="262"/>
      <c r="M97" s="262"/>
      <c r="N97" s="262"/>
      <c r="O97" s="262"/>
      <c r="P97" s="262"/>
      <c r="Q97" s="262"/>
      <c r="R97" s="262"/>
      <c r="S97" s="262"/>
      <c r="T97" s="262"/>
      <c r="U97" s="262"/>
      <c r="V97" s="262"/>
      <c r="W97" s="262"/>
      <c r="X97" s="262"/>
      <c r="Y97" s="262"/>
      <c r="Z97" s="262"/>
      <c r="AA97" s="262"/>
      <c r="AB97" s="262"/>
      <c r="AC97" s="262"/>
      <c r="AD97" s="262"/>
      <c r="AE97" s="262"/>
      <c r="AF97" s="262"/>
      <c r="AG97" s="265">
        <f>'002 - Oprava železničního...'!J32</f>
        <v>0</v>
      </c>
      <c r="AH97" s="266"/>
      <c r="AI97" s="266"/>
      <c r="AJ97" s="266"/>
      <c r="AK97" s="266"/>
      <c r="AL97" s="266"/>
      <c r="AM97" s="266"/>
      <c r="AN97" s="265">
        <f t="shared" si="0"/>
        <v>0</v>
      </c>
      <c r="AO97" s="266"/>
      <c r="AP97" s="266"/>
      <c r="AQ97" s="105" t="s">
        <v>86</v>
      </c>
      <c r="AR97" s="60"/>
      <c r="AS97" s="106">
        <v>0</v>
      </c>
      <c r="AT97" s="107">
        <f t="shared" si="1"/>
        <v>0</v>
      </c>
      <c r="AU97" s="108">
        <f>'002 - Oprava železničního...'!P123</f>
        <v>0</v>
      </c>
      <c r="AV97" s="107">
        <f>'002 - Oprava železničního...'!J35</f>
        <v>0</v>
      </c>
      <c r="AW97" s="107">
        <f>'002 - Oprava železničního...'!J36</f>
        <v>0</v>
      </c>
      <c r="AX97" s="107">
        <f>'002 - Oprava železničního...'!J37</f>
        <v>0</v>
      </c>
      <c r="AY97" s="107">
        <f>'002 - Oprava železničního...'!J38</f>
        <v>0</v>
      </c>
      <c r="AZ97" s="107">
        <f>'002 - Oprava železničního...'!F35</f>
        <v>0</v>
      </c>
      <c r="BA97" s="107">
        <f>'002 - Oprava železničního...'!F36</f>
        <v>0</v>
      </c>
      <c r="BB97" s="107">
        <f>'002 - Oprava železničního...'!F37</f>
        <v>0</v>
      </c>
      <c r="BC97" s="107">
        <f>'002 - Oprava železničního...'!F38</f>
        <v>0</v>
      </c>
      <c r="BD97" s="109">
        <f>'002 - Oprava železničního...'!F39</f>
        <v>0</v>
      </c>
      <c r="BT97" s="110" t="s">
        <v>82</v>
      </c>
      <c r="BV97" s="110" t="s">
        <v>75</v>
      </c>
      <c r="BW97" s="110" t="s">
        <v>90</v>
      </c>
      <c r="BX97" s="110" t="s">
        <v>81</v>
      </c>
      <c r="CL97" s="110" t="s">
        <v>1</v>
      </c>
    </row>
    <row r="98" spans="1:91" s="4" customFormat="1" ht="23.25" customHeight="1">
      <c r="A98" s="103" t="s">
        <v>83</v>
      </c>
      <c r="B98" s="58"/>
      <c r="C98" s="104"/>
      <c r="D98" s="104"/>
      <c r="E98" s="262" t="s">
        <v>91</v>
      </c>
      <c r="F98" s="262"/>
      <c r="G98" s="262"/>
      <c r="H98" s="262"/>
      <c r="I98" s="262"/>
      <c r="J98" s="104"/>
      <c r="K98" s="262" t="s">
        <v>92</v>
      </c>
      <c r="L98" s="262"/>
      <c r="M98" s="262"/>
      <c r="N98" s="262"/>
      <c r="O98" s="262"/>
      <c r="P98" s="262"/>
      <c r="Q98" s="262"/>
      <c r="R98" s="262"/>
      <c r="S98" s="262"/>
      <c r="T98" s="262"/>
      <c r="U98" s="262"/>
      <c r="V98" s="262"/>
      <c r="W98" s="262"/>
      <c r="X98" s="262"/>
      <c r="Y98" s="262"/>
      <c r="Z98" s="262"/>
      <c r="AA98" s="262"/>
      <c r="AB98" s="262"/>
      <c r="AC98" s="262"/>
      <c r="AD98" s="262"/>
      <c r="AE98" s="262"/>
      <c r="AF98" s="262"/>
      <c r="AG98" s="265">
        <f>'003 - Oprava žel. svršku ...'!J32</f>
        <v>0</v>
      </c>
      <c r="AH98" s="266"/>
      <c r="AI98" s="266"/>
      <c r="AJ98" s="266"/>
      <c r="AK98" s="266"/>
      <c r="AL98" s="266"/>
      <c r="AM98" s="266"/>
      <c r="AN98" s="265">
        <f t="shared" si="0"/>
        <v>0</v>
      </c>
      <c r="AO98" s="266"/>
      <c r="AP98" s="266"/>
      <c r="AQ98" s="105" t="s">
        <v>86</v>
      </c>
      <c r="AR98" s="60"/>
      <c r="AS98" s="106">
        <v>0</v>
      </c>
      <c r="AT98" s="107">
        <f t="shared" si="1"/>
        <v>0</v>
      </c>
      <c r="AU98" s="108">
        <f>'003 - Oprava žel. svršku ...'!P123</f>
        <v>0</v>
      </c>
      <c r="AV98" s="107">
        <f>'003 - Oprava žel. svršku ...'!J35</f>
        <v>0</v>
      </c>
      <c r="AW98" s="107">
        <f>'003 - Oprava žel. svršku ...'!J36</f>
        <v>0</v>
      </c>
      <c r="AX98" s="107">
        <f>'003 - Oprava žel. svršku ...'!J37</f>
        <v>0</v>
      </c>
      <c r="AY98" s="107">
        <f>'003 - Oprava žel. svršku ...'!J38</f>
        <v>0</v>
      </c>
      <c r="AZ98" s="107">
        <f>'003 - Oprava žel. svršku ...'!F35</f>
        <v>0</v>
      </c>
      <c r="BA98" s="107">
        <f>'003 - Oprava žel. svršku ...'!F36</f>
        <v>0</v>
      </c>
      <c r="BB98" s="107">
        <f>'003 - Oprava žel. svršku ...'!F37</f>
        <v>0</v>
      </c>
      <c r="BC98" s="107">
        <f>'003 - Oprava žel. svršku ...'!F38</f>
        <v>0</v>
      </c>
      <c r="BD98" s="109">
        <f>'003 - Oprava žel. svršku ...'!F39</f>
        <v>0</v>
      </c>
      <c r="BT98" s="110" t="s">
        <v>82</v>
      </c>
      <c r="BV98" s="110" t="s">
        <v>75</v>
      </c>
      <c r="BW98" s="110" t="s">
        <v>93</v>
      </c>
      <c r="BX98" s="110" t="s">
        <v>81</v>
      </c>
      <c r="CL98" s="110" t="s">
        <v>1</v>
      </c>
    </row>
    <row r="99" spans="1:91" s="4" customFormat="1" ht="23.25" customHeight="1">
      <c r="B99" s="58"/>
      <c r="C99" s="104"/>
      <c r="D99" s="104"/>
      <c r="E99" s="262" t="s">
        <v>94</v>
      </c>
      <c r="F99" s="262"/>
      <c r="G99" s="262"/>
      <c r="H99" s="262"/>
      <c r="I99" s="262"/>
      <c r="J99" s="104"/>
      <c r="K99" s="262" t="s">
        <v>95</v>
      </c>
      <c r="L99" s="262"/>
      <c r="M99" s="262"/>
      <c r="N99" s="262"/>
      <c r="O99" s="262"/>
      <c r="P99" s="262"/>
      <c r="Q99" s="262"/>
      <c r="R99" s="262"/>
      <c r="S99" s="262"/>
      <c r="T99" s="262"/>
      <c r="U99" s="262"/>
      <c r="V99" s="262"/>
      <c r="W99" s="262"/>
      <c r="X99" s="262"/>
      <c r="Y99" s="262"/>
      <c r="Z99" s="262"/>
      <c r="AA99" s="262"/>
      <c r="AB99" s="262"/>
      <c r="AC99" s="262"/>
      <c r="AD99" s="262"/>
      <c r="AE99" s="262"/>
      <c r="AF99" s="262"/>
      <c r="AG99" s="289">
        <f>ROUND(SUM(AG100:AG103),2)</f>
        <v>0</v>
      </c>
      <c r="AH99" s="266"/>
      <c r="AI99" s="266"/>
      <c r="AJ99" s="266"/>
      <c r="AK99" s="266"/>
      <c r="AL99" s="266"/>
      <c r="AM99" s="266"/>
      <c r="AN99" s="265">
        <f t="shared" si="0"/>
        <v>0</v>
      </c>
      <c r="AO99" s="266"/>
      <c r="AP99" s="266"/>
      <c r="AQ99" s="105" t="s">
        <v>86</v>
      </c>
      <c r="AR99" s="60"/>
      <c r="AS99" s="106">
        <f>ROUND(SUM(AS100:AS103),2)</f>
        <v>0</v>
      </c>
      <c r="AT99" s="107">
        <f t="shared" si="1"/>
        <v>0</v>
      </c>
      <c r="AU99" s="108">
        <f>ROUND(SUM(AU100:AU103),5)</f>
        <v>0</v>
      </c>
      <c r="AV99" s="107">
        <f>ROUND(AZ99*L29,2)</f>
        <v>0</v>
      </c>
      <c r="AW99" s="107">
        <f>ROUND(BA99*L30,2)</f>
        <v>0</v>
      </c>
      <c r="AX99" s="107">
        <f>ROUND(BB99*L29,2)</f>
        <v>0</v>
      </c>
      <c r="AY99" s="107">
        <f>ROUND(BC99*L30,2)</f>
        <v>0</v>
      </c>
      <c r="AZ99" s="107">
        <f>ROUND(SUM(AZ100:AZ103),2)</f>
        <v>0</v>
      </c>
      <c r="BA99" s="107">
        <f>ROUND(SUM(BA100:BA103),2)</f>
        <v>0</v>
      </c>
      <c r="BB99" s="107">
        <f>ROUND(SUM(BB100:BB103),2)</f>
        <v>0</v>
      </c>
      <c r="BC99" s="107">
        <f>ROUND(SUM(BC100:BC103),2)</f>
        <v>0</v>
      </c>
      <c r="BD99" s="109">
        <f>ROUND(SUM(BD100:BD103),2)</f>
        <v>0</v>
      </c>
      <c r="BS99" s="110" t="s">
        <v>72</v>
      </c>
      <c r="BT99" s="110" t="s">
        <v>82</v>
      </c>
      <c r="BU99" s="110" t="s">
        <v>74</v>
      </c>
      <c r="BV99" s="110" t="s">
        <v>75</v>
      </c>
      <c r="BW99" s="110" t="s">
        <v>96</v>
      </c>
      <c r="BX99" s="110" t="s">
        <v>81</v>
      </c>
      <c r="CL99" s="110" t="s">
        <v>1</v>
      </c>
    </row>
    <row r="100" spans="1:91" s="4" customFormat="1" ht="16.5" customHeight="1">
      <c r="A100" s="103" t="s">
        <v>83</v>
      </c>
      <c r="B100" s="58"/>
      <c r="C100" s="104"/>
      <c r="D100" s="104"/>
      <c r="E100" s="104"/>
      <c r="F100" s="262" t="s">
        <v>97</v>
      </c>
      <c r="G100" s="262"/>
      <c r="H100" s="262"/>
      <c r="I100" s="262"/>
      <c r="J100" s="262"/>
      <c r="K100" s="104"/>
      <c r="L100" s="262" t="s">
        <v>98</v>
      </c>
      <c r="M100" s="262"/>
      <c r="N100" s="262"/>
      <c r="O100" s="262"/>
      <c r="P100" s="262"/>
      <c r="Q100" s="262"/>
      <c r="R100" s="262"/>
      <c r="S100" s="262"/>
      <c r="T100" s="262"/>
      <c r="U100" s="262"/>
      <c r="V100" s="262"/>
      <c r="W100" s="262"/>
      <c r="X100" s="262"/>
      <c r="Y100" s="262"/>
      <c r="Z100" s="262"/>
      <c r="AA100" s="262"/>
      <c r="AB100" s="262"/>
      <c r="AC100" s="262"/>
      <c r="AD100" s="262"/>
      <c r="AE100" s="262"/>
      <c r="AF100" s="262"/>
      <c r="AG100" s="265">
        <f>'01 - Oprava kolejového roštu'!J34</f>
        <v>0</v>
      </c>
      <c r="AH100" s="266"/>
      <c r="AI100" s="266"/>
      <c r="AJ100" s="266"/>
      <c r="AK100" s="266"/>
      <c r="AL100" s="266"/>
      <c r="AM100" s="266"/>
      <c r="AN100" s="265">
        <f t="shared" si="0"/>
        <v>0</v>
      </c>
      <c r="AO100" s="266"/>
      <c r="AP100" s="266"/>
      <c r="AQ100" s="105" t="s">
        <v>86</v>
      </c>
      <c r="AR100" s="60"/>
      <c r="AS100" s="106">
        <v>0</v>
      </c>
      <c r="AT100" s="107">
        <f t="shared" si="1"/>
        <v>0</v>
      </c>
      <c r="AU100" s="108">
        <f>'01 - Oprava kolejového roštu'!P127</f>
        <v>0</v>
      </c>
      <c r="AV100" s="107">
        <f>'01 - Oprava kolejového roštu'!J37</f>
        <v>0</v>
      </c>
      <c r="AW100" s="107">
        <f>'01 - Oprava kolejového roštu'!J38</f>
        <v>0</v>
      </c>
      <c r="AX100" s="107">
        <f>'01 - Oprava kolejového roštu'!J39</f>
        <v>0</v>
      </c>
      <c r="AY100" s="107">
        <f>'01 - Oprava kolejového roštu'!J40</f>
        <v>0</v>
      </c>
      <c r="AZ100" s="107">
        <f>'01 - Oprava kolejového roštu'!F37</f>
        <v>0</v>
      </c>
      <c r="BA100" s="107">
        <f>'01 - Oprava kolejového roštu'!F38</f>
        <v>0</v>
      </c>
      <c r="BB100" s="107">
        <f>'01 - Oprava kolejového roštu'!F39</f>
        <v>0</v>
      </c>
      <c r="BC100" s="107">
        <f>'01 - Oprava kolejového roštu'!F40</f>
        <v>0</v>
      </c>
      <c r="BD100" s="109">
        <f>'01 - Oprava kolejového roštu'!F41</f>
        <v>0</v>
      </c>
      <c r="BT100" s="110" t="s">
        <v>99</v>
      </c>
      <c r="BV100" s="110" t="s">
        <v>75</v>
      </c>
      <c r="BW100" s="110" t="s">
        <v>100</v>
      </c>
      <c r="BX100" s="110" t="s">
        <v>96</v>
      </c>
      <c r="CL100" s="110" t="s">
        <v>1</v>
      </c>
    </row>
    <row r="101" spans="1:91" s="4" customFormat="1" ht="16.5" customHeight="1">
      <c r="A101" s="103" t="s">
        <v>83</v>
      </c>
      <c r="B101" s="58"/>
      <c r="C101" s="104"/>
      <c r="D101" s="104"/>
      <c r="E101" s="104"/>
      <c r="F101" s="262" t="s">
        <v>101</v>
      </c>
      <c r="G101" s="262"/>
      <c r="H101" s="262"/>
      <c r="I101" s="262"/>
      <c r="J101" s="262"/>
      <c r="K101" s="104"/>
      <c r="L101" s="262" t="s">
        <v>102</v>
      </c>
      <c r="M101" s="262"/>
      <c r="N101" s="262"/>
      <c r="O101" s="262"/>
      <c r="P101" s="262"/>
      <c r="Q101" s="262"/>
      <c r="R101" s="262"/>
      <c r="S101" s="262"/>
      <c r="T101" s="262"/>
      <c r="U101" s="262"/>
      <c r="V101" s="262"/>
      <c r="W101" s="262"/>
      <c r="X101" s="262"/>
      <c r="Y101" s="262"/>
      <c r="Z101" s="262"/>
      <c r="AA101" s="262"/>
      <c r="AB101" s="262"/>
      <c r="AC101" s="262"/>
      <c r="AD101" s="262"/>
      <c r="AE101" s="262"/>
      <c r="AF101" s="262"/>
      <c r="AG101" s="265">
        <f>'02 - P2101'!J34</f>
        <v>0</v>
      </c>
      <c r="AH101" s="266"/>
      <c r="AI101" s="266"/>
      <c r="AJ101" s="266"/>
      <c r="AK101" s="266"/>
      <c r="AL101" s="266"/>
      <c r="AM101" s="266"/>
      <c r="AN101" s="265">
        <f t="shared" si="0"/>
        <v>0</v>
      </c>
      <c r="AO101" s="266"/>
      <c r="AP101" s="266"/>
      <c r="AQ101" s="105" t="s">
        <v>86</v>
      </c>
      <c r="AR101" s="60"/>
      <c r="AS101" s="106">
        <v>0</v>
      </c>
      <c r="AT101" s="107">
        <f t="shared" si="1"/>
        <v>0</v>
      </c>
      <c r="AU101" s="108">
        <f>'02 - P2101'!P127</f>
        <v>0</v>
      </c>
      <c r="AV101" s="107">
        <f>'02 - P2101'!J37</f>
        <v>0</v>
      </c>
      <c r="AW101" s="107">
        <f>'02 - P2101'!J38</f>
        <v>0</v>
      </c>
      <c r="AX101" s="107">
        <f>'02 - P2101'!J39</f>
        <v>0</v>
      </c>
      <c r="AY101" s="107">
        <f>'02 - P2101'!J40</f>
        <v>0</v>
      </c>
      <c r="AZ101" s="107">
        <f>'02 - P2101'!F37</f>
        <v>0</v>
      </c>
      <c r="BA101" s="107">
        <f>'02 - P2101'!F38</f>
        <v>0</v>
      </c>
      <c r="BB101" s="107">
        <f>'02 - P2101'!F39</f>
        <v>0</v>
      </c>
      <c r="BC101" s="107">
        <f>'02 - P2101'!F40</f>
        <v>0</v>
      </c>
      <c r="BD101" s="109">
        <f>'02 - P2101'!F41</f>
        <v>0</v>
      </c>
      <c r="BT101" s="110" t="s">
        <v>99</v>
      </c>
      <c r="BV101" s="110" t="s">
        <v>75</v>
      </c>
      <c r="BW101" s="110" t="s">
        <v>103</v>
      </c>
      <c r="BX101" s="110" t="s">
        <v>96</v>
      </c>
      <c r="CL101" s="110" t="s">
        <v>1</v>
      </c>
    </row>
    <row r="102" spans="1:91" s="4" customFormat="1" ht="16.5" customHeight="1">
      <c r="A102" s="103" t="s">
        <v>83</v>
      </c>
      <c r="B102" s="58"/>
      <c r="C102" s="104"/>
      <c r="D102" s="104"/>
      <c r="E102" s="104"/>
      <c r="F102" s="262" t="s">
        <v>104</v>
      </c>
      <c r="G102" s="262"/>
      <c r="H102" s="262"/>
      <c r="I102" s="262"/>
      <c r="J102" s="262"/>
      <c r="K102" s="104"/>
      <c r="L102" s="262" t="s">
        <v>105</v>
      </c>
      <c r="M102" s="262"/>
      <c r="N102" s="262"/>
      <c r="O102" s="262"/>
      <c r="P102" s="262"/>
      <c r="Q102" s="262"/>
      <c r="R102" s="262"/>
      <c r="S102" s="262"/>
      <c r="T102" s="262"/>
      <c r="U102" s="262"/>
      <c r="V102" s="262"/>
      <c r="W102" s="262"/>
      <c r="X102" s="262"/>
      <c r="Y102" s="262"/>
      <c r="Z102" s="262"/>
      <c r="AA102" s="262"/>
      <c r="AB102" s="262"/>
      <c r="AC102" s="262"/>
      <c r="AD102" s="262"/>
      <c r="AE102" s="262"/>
      <c r="AF102" s="262"/>
      <c r="AG102" s="265">
        <f>'03 - P2102'!J34</f>
        <v>0</v>
      </c>
      <c r="AH102" s="266"/>
      <c r="AI102" s="266"/>
      <c r="AJ102" s="266"/>
      <c r="AK102" s="266"/>
      <c r="AL102" s="266"/>
      <c r="AM102" s="266"/>
      <c r="AN102" s="265">
        <f t="shared" si="0"/>
        <v>0</v>
      </c>
      <c r="AO102" s="266"/>
      <c r="AP102" s="266"/>
      <c r="AQ102" s="105" t="s">
        <v>86</v>
      </c>
      <c r="AR102" s="60"/>
      <c r="AS102" s="106">
        <v>0</v>
      </c>
      <c r="AT102" s="107">
        <f t="shared" si="1"/>
        <v>0</v>
      </c>
      <c r="AU102" s="108">
        <f>'03 - P2102'!P127</f>
        <v>0</v>
      </c>
      <c r="AV102" s="107">
        <f>'03 - P2102'!J37</f>
        <v>0</v>
      </c>
      <c r="AW102" s="107">
        <f>'03 - P2102'!J38</f>
        <v>0</v>
      </c>
      <c r="AX102" s="107">
        <f>'03 - P2102'!J39</f>
        <v>0</v>
      </c>
      <c r="AY102" s="107">
        <f>'03 - P2102'!J40</f>
        <v>0</v>
      </c>
      <c r="AZ102" s="107">
        <f>'03 - P2102'!F37</f>
        <v>0</v>
      </c>
      <c r="BA102" s="107">
        <f>'03 - P2102'!F38</f>
        <v>0</v>
      </c>
      <c r="BB102" s="107">
        <f>'03 - P2102'!F39</f>
        <v>0</v>
      </c>
      <c r="BC102" s="107">
        <f>'03 - P2102'!F40</f>
        <v>0</v>
      </c>
      <c r="BD102" s="109">
        <f>'03 - P2102'!F41</f>
        <v>0</v>
      </c>
      <c r="BT102" s="110" t="s">
        <v>99</v>
      </c>
      <c r="BV102" s="110" t="s">
        <v>75</v>
      </c>
      <c r="BW102" s="110" t="s">
        <v>106</v>
      </c>
      <c r="BX102" s="110" t="s">
        <v>96</v>
      </c>
      <c r="CL102" s="110" t="s">
        <v>1</v>
      </c>
    </row>
    <row r="103" spans="1:91" s="4" customFormat="1" ht="16.5" customHeight="1">
      <c r="A103" s="103" t="s">
        <v>83</v>
      </c>
      <c r="B103" s="58"/>
      <c r="C103" s="104"/>
      <c r="D103" s="104"/>
      <c r="E103" s="104"/>
      <c r="F103" s="262" t="s">
        <v>107</v>
      </c>
      <c r="G103" s="262"/>
      <c r="H103" s="262"/>
      <c r="I103" s="262"/>
      <c r="J103" s="262"/>
      <c r="K103" s="104"/>
      <c r="L103" s="262" t="s">
        <v>108</v>
      </c>
      <c r="M103" s="262"/>
      <c r="N103" s="262"/>
      <c r="O103" s="262"/>
      <c r="P103" s="262"/>
      <c r="Q103" s="262"/>
      <c r="R103" s="262"/>
      <c r="S103" s="262"/>
      <c r="T103" s="262"/>
      <c r="U103" s="262"/>
      <c r="V103" s="262"/>
      <c r="W103" s="262"/>
      <c r="X103" s="262"/>
      <c r="Y103" s="262"/>
      <c r="Z103" s="262"/>
      <c r="AA103" s="262"/>
      <c r="AB103" s="262"/>
      <c r="AC103" s="262"/>
      <c r="AD103" s="262"/>
      <c r="AE103" s="262"/>
      <c r="AF103" s="262"/>
      <c r="AG103" s="265">
        <f>'04 - GPK'!J34</f>
        <v>0</v>
      </c>
      <c r="AH103" s="266"/>
      <c r="AI103" s="266"/>
      <c r="AJ103" s="266"/>
      <c r="AK103" s="266"/>
      <c r="AL103" s="266"/>
      <c r="AM103" s="266"/>
      <c r="AN103" s="265">
        <f t="shared" si="0"/>
        <v>0</v>
      </c>
      <c r="AO103" s="266"/>
      <c r="AP103" s="266"/>
      <c r="AQ103" s="105" t="s">
        <v>86</v>
      </c>
      <c r="AR103" s="60"/>
      <c r="AS103" s="106">
        <v>0</v>
      </c>
      <c r="AT103" s="107">
        <f t="shared" si="1"/>
        <v>0</v>
      </c>
      <c r="AU103" s="108">
        <f>'04 - GPK'!P127</f>
        <v>0</v>
      </c>
      <c r="AV103" s="107">
        <f>'04 - GPK'!J37</f>
        <v>0</v>
      </c>
      <c r="AW103" s="107">
        <f>'04 - GPK'!J38</f>
        <v>0</v>
      </c>
      <c r="AX103" s="107">
        <f>'04 - GPK'!J39</f>
        <v>0</v>
      </c>
      <c r="AY103" s="107">
        <f>'04 - GPK'!J40</f>
        <v>0</v>
      </c>
      <c r="AZ103" s="107">
        <f>'04 - GPK'!F37</f>
        <v>0</v>
      </c>
      <c r="BA103" s="107">
        <f>'04 - GPK'!F38</f>
        <v>0</v>
      </c>
      <c r="BB103" s="107">
        <f>'04 - GPK'!F39</f>
        <v>0</v>
      </c>
      <c r="BC103" s="107">
        <f>'04 - GPK'!F40</f>
        <v>0</v>
      </c>
      <c r="BD103" s="109">
        <f>'04 - GPK'!F41</f>
        <v>0</v>
      </c>
      <c r="BT103" s="110" t="s">
        <v>99</v>
      </c>
      <c r="BV103" s="110" t="s">
        <v>75</v>
      </c>
      <c r="BW103" s="110" t="s">
        <v>109</v>
      </c>
      <c r="BX103" s="110" t="s">
        <v>96</v>
      </c>
      <c r="CL103" s="110" t="s">
        <v>1</v>
      </c>
    </row>
    <row r="104" spans="1:91" s="4" customFormat="1" ht="16.5" customHeight="1">
      <c r="B104" s="58"/>
      <c r="C104" s="104"/>
      <c r="D104" s="104"/>
      <c r="E104" s="262" t="s">
        <v>110</v>
      </c>
      <c r="F104" s="262"/>
      <c r="G104" s="262"/>
      <c r="H104" s="262"/>
      <c r="I104" s="262"/>
      <c r="J104" s="104"/>
      <c r="K104" s="262" t="s">
        <v>111</v>
      </c>
      <c r="L104" s="262"/>
      <c r="M104" s="262"/>
      <c r="N104" s="262"/>
      <c r="O104" s="262"/>
      <c r="P104" s="262"/>
      <c r="Q104" s="262"/>
      <c r="R104" s="262"/>
      <c r="S104" s="262"/>
      <c r="T104" s="262"/>
      <c r="U104" s="262"/>
      <c r="V104" s="262"/>
      <c r="W104" s="262"/>
      <c r="X104" s="262"/>
      <c r="Y104" s="262"/>
      <c r="Z104" s="262"/>
      <c r="AA104" s="262"/>
      <c r="AB104" s="262"/>
      <c r="AC104" s="262"/>
      <c r="AD104" s="262"/>
      <c r="AE104" s="262"/>
      <c r="AF104" s="262"/>
      <c r="AG104" s="289">
        <f>ROUND(SUM(AG105:AG106),2)</f>
        <v>0</v>
      </c>
      <c r="AH104" s="266"/>
      <c r="AI104" s="266"/>
      <c r="AJ104" s="266"/>
      <c r="AK104" s="266"/>
      <c r="AL104" s="266"/>
      <c r="AM104" s="266"/>
      <c r="AN104" s="265">
        <f t="shared" si="0"/>
        <v>0</v>
      </c>
      <c r="AO104" s="266"/>
      <c r="AP104" s="266"/>
      <c r="AQ104" s="105" t="s">
        <v>86</v>
      </c>
      <c r="AR104" s="60"/>
      <c r="AS104" s="106">
        <f>ROUND(SUM(AS105:AS106),2)</f>
        <v>0</v>
      </c>
      <c r="AT104" s="107">
        <f t="shared" si="1"/>
        <v>0</v>
      </c>
      <c r="AU104" s="108">
        <f>ROUND(SUM(AU105:AU106),5)</f>
        <v>0</v>
      </c>
      <c r="AV104" s="107">
        <f>ROUND(AZ104*L29,2)</f>
        <v>0</v>
      </c>
      <c r="AW104" s="107">
        <f>ROUND(BA104*L30,2)</f>
        <v>0</v>
      </c>
      <c r="AX104" s="107">
        <f>ROUND(BB104*L29,2)</f>
        <v>0</v>
      </c>
      <c r="AY104" s="107">
        <f>ROUND(BC104*L30,2)</f>
        <v>0</v>
      </c>
      <c r="AZ104" s="107">
        <f>ROUND(SUM(AZ105:AZ106),2)</f>
        <v>0</v>
      </c>
      <c r="BA104" s="107">
        <f>ROUND(SUM(BA105:BA106),2)</f>
        <v>0</v>
      </c>
      <c r="BB104" s="107">
        <f>ROUND(SUM(BB105:BB106),2)</f>
        <v>0</v>
      </c>
      <c r="BC104" s="107">
        <f>ROUND(SUM(BC105:BC106),2)</f>
        <v>0</v>
      </c>
      <c r="BD104" s="109">
        <f>ROUND(SUM(BD105:BD106),2)</f>
        <v>0</v>
      </c>
      <c r="BS104" s="110" t="s">
        <v>72</v>
      </c>
      <c r="BT104" s="110" t="s">
        <v>82</v>
      </c>
      <c r="BU104" s="110" t="s">
        <v>74</v>
      </c>
      <c r="BV104" s="110" t="s">
        <v>75</v>
      </c>
      <c r="BW104" s="110" t="s">
        <v>112</v>
      </c>
      <c r="BX104" s="110" t="s">
        <v>81</v>
      </c>
      <c r="CL104" s="110" t="s">
        <v>1</v>
      </c>
    </row>
    <row r="105" spans="1:91" s="4" customFormat="1" ht="16.5" customHeight="1">
      <c r="A105" s="103" t="s">
        <v>83</v>
      </c>
      <c r="B105" s="58"/>
      <c r="C105" s="104"/>
      <c r="D105" s="104"/>
      <c r="E105" s="104"/>
      <c r="F105" s="262" t="s">
        <v>97</v>
      </c>
      <c r="G105" s="262"/>
      <c r="H105" s="262"/>
      <c r="I105" s="262"/>
      <c r="J105" s="262"/>
      <c r="K105" s="104"/>
      <c r="L105" s="262" t="s">
        <v>113</v>
      </c>
      <c r="M105" s="262"/>
      <c r="N105" s="262"/>
      <c r="O105" s="262"/>
      <c r="P105" s="262"/>
      <c r="Q105" s="262"/>
      <c r="R105" s="262"/>
      <c r="S105" s="262"/>
      <c r="T105" s="262"/>
      <c r="U105" s="262"/>
      <c r="V105" s="262"/>
      <c r="W105" s="262"/>
      <c r="X105" s="262"/>
      <c r="Y105" s="262"/>
      <c r="Z105" s="262"/>
      <c r="AA105" s="262"/>
      <c r="AB105" s="262"/>
      <c r="AC105" s="262"/>
      <c r="AD105" s="262"/>
      <c r="AE105" s="262"/>
      <c r="AF105" s="262"/>
      <c r="AG105" s="265">
        <f>'01 - Oprava P2113'!J34</f>
        <v>0</v>
      </c>
      <c r="AH105" s="266"/>
      <c r="AI105" s="266"/>
      <c r="AJ105" s="266"/>
      <c r="AK105" s="266"/>
      <c r="AL105" s="266"/>
      <c r="AM105" s="266"/>
      <c r="AN105" s="265">
        <f t="shared" si="0"/>
        <v>0</v>
      </c>
      <c r="AO105" s="266"/>
      <c r="AP105" s="266"/>
      <c r="AQ105" s="105" t="s">
        <v>86</v>
      </c>
      <c r="AR105" s="60"/>
      <c r="AS105" s="106">
        <v>0</v>
      </c>
      <c r="AT105" s="107">
        <f t="shared" si="1"/>
        <v>0</v>
      </c>
      <c r="AU105" s="108">
        <f>'01 - Oprava P2113'!P127</f>
        <v>0</v>
      </c>
      <c r="AV105" s="107">
        <f>'01 - Oprava P2113'!J37</f>
        <v>0</v>
      </c>
      <c r="AW105" s="107">
        <f>'01 - Oprava P2113'!J38</f>
        <v>0</v>
      </c>
      <c r="AX105" s="107">
        <f>'01 - Oprava P2113'!J39</f>
        <v>0</v>
      </c>
      <c r="AY105" s="107">
        <f>'01 - Oprava P2113'!J40</f>
        <v>0</v>
      </c>
      <c r="AZ105" s="107">
        <f>'01 - Oprava P2113'!F37</f>
        <v>0</v>
      </c>
      <c r="BA105" s="107">
        <f>'01 - Oprava P2113'!F38</f>
        <v>0</v>
      </c>
      <c r="BB105" s="107">
        <f>'01 - Oprava P2113'!F39</f>
        <v>0</v>
      </c>
      <c r="BC105" s="107">
        <f>'01 - Oprava P2113'!F40</f>
        <v>0</v>
      </c>
      <c r="BD105" s="109">
        <f>'01 - Oprava P2113'!F41</f>
        <v>0</v>
      </c>
      <c r="BT105" s="110" t="s">
        <v>99</v>
      </c>
      <c r="BV105" s="110" t="s">
        <v>75</v>
      </c>
      <c r="BW105" s="110" t="s">
        <v>114</v>
      </c>
      <c r="BX105" s="110" t="s">
        <v>112</v>
      </c>
      <c r="CL105" s="110" t="s">
        <v>1</v>
      </c>
    </row>
    <row r="106" spans="1:91" s="4" customFormat="1" ht="16.5" customHeight="1">
      <c r="A106" s="103" t="s">
        <v>83</v>
      </c>
      <c r="B106" s="58"/>
      <c r="C106" s="104"/>
      <c r="D106" s="104"/>
      <c r="E106" s="104"/>
      <c r="F106" s="262" t="s">
        <v>101</v>
      </c>
      <c r="G106" s="262"/>
      <c r="H106" s="262"/>
      <c r="I106" s="262"/>
      <c r="J106" s="262"/>
      <c r="K106" s="104"/>
      <c r="L106" s="262" t="s">
        <v>115</v>
      </c>
      <c r="M106" s="262"/>
      <c r="N106" s="262"/>
      <c r="O106" s="262"/>
      <c r="P106" s="262"/>
      <c r="Q106" s="262"/>
      <c r="R106" s="262"/>
      <c r="S106" s="262"/>
      <c r="T106" s="262"/>
      <c r="U106" s="262"/>
      <c r="V106" s="262"/>
      <c r="W106" s="262"/>
      <c r="X106" s="262"/>
      <c r="Y106" s="262"/>
      <c r="Z106" s="262"/>
      <c r="AA106" s="262"/>
      <c r="AB106" s="262"/>
      <c r="AC106" s="262"/>
      <c r="AD106" s="262"/>
      <c r="AE106" s="262"/>
      <c r="AF106" s="262"/>
      <c r="AG106" s="265">
        <f>'02 - Oprava P2100'!J34</f>
        <v>0</v>
      </c>
      <c r="AH106" s="266"/>
      <c r="AI106" s="266"/>
      <c r="AJ106" s="266"/>
      <c r="AK106" s="266"/>
      <c r="AL106" s="266"/>
      <c r="AM106" s="266"/>
      <c r="AN106" s="265">
        <f t="shared" si="0"/>
        <v>0</v>
      </c>
      <c r="AO106" s="266"/>
      <c r="AP106" s="266"/>
      <c r="AQ106" s="105" t="s">
        <v>86</v>
      </c>
      <c r="AR106" s="60"/>
      <c r="AS106" s="106">
        <v>0</v>
      </c>
      <c r="AT106" s="107">
        <f t="shared" si="1"/>
        <v>0</v>
      </c>
      <c r="AU106" s="108">
        <f>'02 - Oprava P2100'!P127</f>
        <v>0</v>
      </c>
      <c r="AV106" s="107">
        <f>'02 - Oprava P2100'!J37</f>
        <v>0</v>
      </c>
      <c r="AW106" s="107">
        <f>'02 - Oprava P2100'!J38</f>
        <v>0</v>
      </c>
      <c r="AX106" s="107">
        <f>'02 - Oprava P2100'!J39</f>
        <v>0</v>
      </c>
      <c r="AY106" s="107">
        <f>'02 - Oprava P2100'!J40</f>
        <v>0</v>
      </c>
      <c r="AZ106" s="107">
        <f>'02 - Oprava P2100'!F37</f>
        <v>0</v>
      </c>
      <c r="BA106" s="107">
        <f>'02 - Oprava P2100'!F38</f>
        <v>0</v>
      </c>
      <c r="BB106" s="107">
        <f>'02 - Oprava P2100'!F39</f>
        <v>0</v>
      </c>
      <c r="BC106" s="107">
        <f>'02 - Oprava P2100'!F40</f>
        <v>0</v>
      </c>
      <c r="BD106" s="109">
        <f>'02 - Oprava P2100'!F41</f>
        <v>0</v>
      </c>
      <c r="BT106" s="110" t="s">
        <v>99</v>
      </c>
      <c r="BV106" s="110" t="s">
        <v>75</v>
      </c>
      <c r="BW106" s="110" t="s">
        <v>116</v>
      </c>
      <c r="BX106" s="110" t="s">
        <v>112</v>
      </c>
      <c r="CL106" s="110" t="s">
        <v>1</v>
      </c>
    </row>
    <row r="107" spans="1:91" s="4" customFormat="1" ht="16.5" customHeight="1">
      <c r="A107" s="103" t="s">
        <v>83</v>
      </c>
      <c r="B107" s="58"/>
      <c r="C107" s="104"/>
      <c r="D107" s="104"/>
      <c r="E107" s="262" t="s">
        <v>117</v>
      </c>
      <c r="F107" s="262"/>
      <c r="G107" s="262"/>
      <c r="H107" s="262"/>
      <c r="I107" s="262"/>
      <c r="J107" s="104"/>
      <c r="K107" s="262" t="s">
        <v>118</v>
      </c>
      <c r="L107" s="262"/>
      <c r="M107" s="262"/>
      <c r="N107" s="262"/>
      <c r="O107" s="262"/>
      <c r="P107" s="262"/>
      <c r="Q107" s="262"/>
      <c r="R107" s="262"/>
      <c r="S107" s="262"/>
      <c r="T107" s="262"/>
      <c r="U107" s="262"/>
      <c r="V107" s="262"/>
      <c r="W107" s="262"/>
      <c r="X107" s="262"/>
      <c r="Y107" s="262"/>
      <c r="Z107" s="262"/>
      <c r="AA107" s="262"/>
      <c r="AB107" s="262"/>
      <c r="AC107" s="262"/>
      <c r="AD107" s="262"/>
      <c r="AE107" s="262"/>
      <c r="AF107" s="262"/>
      <c r="AG107" s="265">
        <f>'006 - VRN'!J32</f>
        <v>0</v>
      </c>
      <c r="AH107" s="266"/>
      <c r="AI107" s="266"/>
      <c r="AJ107" s="266"/>
      <c r="AK107" s="266"/>
      <c r="AL107" s="266"/>
      <c r="AM107" s="266"/>
      <c r="AN107" s="265">
        <f t="shared" si="0"/>
        <v>0</v>
      </c>
      <c r="AO107" s="266"/>
      <c r="AP107" s="266"/>
      <c r="AQ107" s="105" t="s">
        <v>86</v>
      </c>
      <c r="AR107" s="60"/>
      <c r="AS107" s="106">
        <v>0</v>
      </c>
      <c r="AT107" s="107">
        <f t="shared" si="1"/>
        <v>0</v>
      </c>
      <c r="AU107" s="108">
        <f>'006 - VRN'!P121</f>
        <v>0</v>
      </c>
      <c r="AV107" s="107">
        <f>'006 - VRN'!J35</f>
        <v>0</v>
      </c>
      <c r="AW107" s="107">
        <f>'006 - VRN'!J36</f>
        <v>0</v>
      </c>
      <c r="AX107" s="107">
        <f>'006 - VRN'!J37</f>
        <v>0</v>
      </c>
      <c r="AY107" s="107">
        <f>'006 - VRN'!J38</f>
        <v>0</v>
      </c>
      <c r="AZ107" s="107">
        <f>'006 - VRN'!F35</f>
        <v>0</v>
      </c>
      <c r="BA107" s="107">
        <f>'006 - VRN'!F36</f>
        <v>0</v>
      </c>
      <c r="BB107" s="107">
        <f>'006 - VRN'!F37</f>
        <v>0</v>
      </c>
      <c r="BC107" s="107">
        <f>'006 - VRN'!F38</f>
        <v>0</v>
      </c>
      <c r="BD107" s="109">
        <f>'006 - VRN'!F39</f>
        <v>0</v>
      </c>
      <c r="BT107" s="110" t="s">
        <v>82</v>
      </c>
      <c r="BV107" s="110" t="s">
        <v>75</v>
      </c>
      <c r="BW107" s="110" t="s">
        <v>119</v>
      </c>
      <c r="BX107" s="110" t="s">
        <v>81</v>
      </c>
      <c r="CL107" s="110" t="s">
        <v>1</v>
      </c>
    </row>
    <row r="108" spans="1:91" s="7" customFormat="1" ht="37.5" customHeight="1">
      <c r="B108" s="93"/>
      <c r="C108" s="94"/>
      <c r="D108" s="261" t="s">
        <v>120</v>
      </c>
      <c r="E108" s="261"/>
      <c r="F108" s="261"/>
      <c r="G108" s="261"/>
      <c r="H108" s="261"/>
      <c r="I108" s="95"/>
      <c r="J108" s="261" t="s">
        <v>121</v>
      </c>
      <c r="K108" s="261"/>
      <c r="L108" s="261"/>
      <c r="M108" s="261"/>
      <c r="N108" s="261"/>
      <c r="O108" s="261"/>
      <c r="P108" s="261"/>
      <c r="Q108" s="261"/>
      <c r="R108" s="261"/>
      <c r="S108" s="261"/>
      <c r="T108" s="261"/>
      <c r="U108" s="261"/>
      <c r="V108" s="261"/>
      <c r="W108" s="261"/>
      <c r="X108" s="261"/>
      <c r="Y108" s="261"/>
      <c r="Z108" s="261"/>
      <c r="AA108" s="261"/>
      <c r="AB108" s="261"/>
      <c r="AC108" s="261"/>
      <c r="AD108" s="261"/>
      <c r="AE108" s="261"/>
      <c r="AF108" s="261"/>
      <c r="AG108" s="291">
        <f>ROUND(SUM(AG109:AG112),2)</f>
        <v>0</v>
      </c>
      <c r="AH108" s="292"/>
      <c r="AI108" s="292"/>
      <c r="AJ108" s="292"/>
      <c r="AK108" s="292"/>
      <c r="AL108" s="292"/>
      <c r="AM108" s="292"/>
      <c r="AN108" s="296">
        <f t="shared" si="0"/>
        <v>0</v>
      </c>
      <c r="AO108" s="292"/>
      <c r="AP108" s="292"/>
      <c r="AQ108" s="96" t="s">
        <v>79</v>
      </c>
      <c r="AR108" s="97"/>
      <c r="AS108" s="98">
        <f>ROUND(SUM(AS109:AS112),2)</f>
        <v>0</v>
      </c>
      <c r="AT108" s="99">
        <f t="shared" si="1"/>
        <v>0</v>
      </c>
      <c r="AU108" s="100">
        <f>ROUND(SUM(AU109:AU112),5)</f>
        <v>0</v>
      </c>
      <c r="AV108" s="99">
        <f>ROUND(AZ108*L29,2)</f>
        <v>0</v>
      </c>
      <c r="AW108" s="99">
        <f>ROUND(BA108*L30,2)</f>
        <v>0</v>
      </c>
      <c r="AX108" s="99">
        <f>ROUND(BB108*L29,2)</f>
        <v>0</v>
      </c>
      <c r="AY108" s="99">
        <f>ROUND(BC108*L30,2)</f>
        <v>0</v>
      </c>
      <c r="AZ108" s="99">
        <f>ROUND(SUM(AZ109:AZ112),2)</f>
        <v>0</v>
      </c>
      <c r="BA108" s="99">
        <f>ROUND(SUM(BA109:BA112),2)</f>
        <v>0</v>
      </c>
      <c r="BB108" s="99">
        <f>ROUND(SUM(BB109:BB112),2)</f>
        <v>0</v>
      </c>
      <c r="BC108" s="99">
        <f>ROUND(SUM(BC109:BC112),2)</f>
        <v>0</v>
      </c>
      <c r="BD108" s="101">
        <f>ROUND(SUM(BD109:BD112),2)</f>
        <v>0</v>
      </c>
      <c r="BS108" s="102" t="s">
        <v>72</v>
      </c>
      <c r="BT108" s="102" t="s">
        <v>80</v>
      </c>
      <c r="BU108" s="102" t="s">
        <v>74</v>
      </c>
      <c r="BV108" s="102" t="s">
        <v>75</v>
      </c>
      <c r="BW108" s="102" t="s">
        <v>122</v>
      </c>
      <c r="BX108" s="102" t="s">
        <v>5</v>
      </c>
      <c r="CL108" s="102" t="s">
        <v>1</v>
      </c>
      <c r="CM108" s="102" t="s">
        <v>82</v>
      </c>
    </row>
    <row r="109" spans="1:91" s="4" customFormat="1" ht="16.5" customHeight="1">
      <c r="A109" s="103" t="s">
        <v>83</v>
      </c>
      <c r="B109" s="58"/>
      <c r="C109" s="104"/>
      <c r="D109" s="104"/>
      <c r="E109" s="262" t="s">
        <v>84</v>
      </c>
      <c r="F109" s="262"/>
      <c r="G109" s="262"/>
      <c r="H109" s="262"/>
      <c r="I109" s="262"/>
      <c r="J109" s="104"/>
      <c r="K109" s="262" t="s">
        <v>123</v>
      </c>
      <c r="L109" s="262"/>
      <c r="M109" s="262"/>
      <c r="N109" s="262"/>
      <c r="O109" s="262"/>
      <c r="P109" s="262"/>
      <c r="Q109" s="262"/>
      <c r="R109" s="262"/>
      <c r="S109" s="262"/>
      <c r="T109" s="262"/>
      <c r="U109" s="262"/>
      <c r="V109" s="262"/>
      <c r="W109" s="262"/>
      <c r="X109" s="262"/>
      <c r="Y109" s="262"/>
      <c r="Z109" s="262"/>
      <c r="AA109" s="262"/>
      <c r="AB109" s="262"/>
      <c r="AC109" s="262"/>
      <c r="AD109" s="262"/>
      <c r="AE109" s="262"/>
      <c r="AF109" s="262"/>
      <c r="AG109" s="265">
        <f>'001 - Kanceláře, sklad MO...'!J32</f>
        <v>0</v>
      </c>
      <c r="AH109" s="266"/>
      <c r="AI109" s="266"/>
      <c r="AJ109" s="266"/>
      <c r="AK109" s="266"/>
      <c r="AL109" s="266"/>
      <c r="AM109" s="266"/>
      <c r="AN109" s="265">
        <f t="shared" si="0"/>
        <v>0</v>
      </c>
      <c r="AO109" s="266"/>
      <c r="AP109" s="266"/>
      <c r="AQ109" s="105" t="s">
        <v>86</v>
      </c>
      <c r="AR109" s="60"/>
      <c r="AS109" s="106">
        <v>0</v>
      </c>
      <c r="AT109" s="107">
        <f t="shared" si="1"/>
        <v>0</v>
      </c>
      <c r="AU109" s="108">
        <f>'001 - Kanceláře, sklad MO...'!P126</f>
        <v>0</v>
      </c>
      <c r="AV109" s="107">
        <f>'001 - Kanceláře, sklad MO...'!J35</f>
        <v>0</v>
      </c>
      <c r="AW109" s="107">
        <f>'001 - Kanceláře, sklad MO...'!J36</f>
        <v>0</v>
      </c>
      <c r="AX109" s="107">
        <f>'001 - Kanceláře, sklad MO...'!J37</f>
        <v>0</v>
      </c>
      <c r="AY109" s="107">
        <f>'001 - Kanceláře, sklad MO...'!J38</f>
        <v>0</v>
      </c>
      <c r="AZ109" s="107">
        <f>'001 - Kanceláře, sklad MO...'!F35</f>
        <v>0</v>
      </c>
      <c r="BA109" s="107">
        <f>'001 - Kanceláře, sklad MO...'!F36</f>
        <v>0</v>
      </c>
      <c r="BB109" s="107">
        <f>'001 - Kanceláře, sklad MO...'!F37</f>
        <v>0</v>
      </c>
      <c r="BC109" s="107">
        <f>'001 - Kanceláře, sklad MO...'!F38</f>
        <v>0</v>
      </c>
      <c r="BD109" s="109">
        <f>'001 - Kanceláře, sklad MO...'!F39</f>
        <v>0</v>
      </c>
      <c r="BT109" s="110" t="s">
        <v>82</v>
      </c>
      <c r="BV109" s="110" t="s">
        <v>75</v>
      </c>
      <c r="BW109" s="110" t="s">
        <v>124</v>
      </c>
      <c r="BX109" s="110" t="s">
        <v>122</v>
      </c>
      <c r="CL109" s="110" t="s">
        <v>1</v>
      </c>
    </row>
    <row r="110" spans="1:91" s="4" customFormat="1" ht="16.5" customHeight="1">
      <c r="A110" s="103" t="s">
        <v>83</v>
      </c>
      <c r="B110" s="58"/>
      <c r="C110" s="104"/>
      <c r="D110" s="104"/>
      <c r="E110" s="262" t="s">
        <v>88</v>
      </c>
      <c r="F110" s="262"/>
      <c r="G110" s="262"/>
      <c r="H110" s="262"/>
      <c r="I110" s="262"/>
      <c r="J110" s="104"/>
      <c r="K110" s="262" t="s">
        <v>125</v>
      </c>
      <c r="L110" s="262"/>
      <c r="M110" s="262"/>
      <c r="N110" s="262"/>
      <c r="O110" s="262"/>
      <c r="P110" s="262"/>
      <c r="Q110" s="262"/>
      <c r="R110" s="262"/>
      <c r="S110" s="262"/>
      <c r="T110" s="262"/>
      <c r="U110" s="262"/>
      <c r="V110" s="262"/>
      <c r="W110" s="262"/>
      <c r="X110" s="262"/>
      <c r="Y110" s="262"/>
      <c r="Z110" s="262"/>
      <c r="AA110" s="262"/>
      <c r="AB110" s="262"/>
      <c r="AC110" s="262"/>
      <c r="AD110" s="262"/>
      <c r="AE110" s="262"/>
      <c r="AF110" s="262"/>
      <c r="AG110" s="265">
        <f>'002 - Skladiště MO (60003...'!J32</f>
        <v>0</v>
      </c>
      <c r="AH110" s="266"/>
      <c r="AI110" s="266"/>
      <c r="AJ110" s="266"/>
      <c r="AK110" s="266"/>
      <c r="AL110" s="266"/>
      <c r="AM110" s="266"/>
      <c r="AN110" s="265">
        <f t="shared" si="0"/>
        <v>0</v>
      </c>
      <c r="AO110" s="266"/>
      <c r="AP110" s="266"/>
      <c r="AQ110" s="105" t="s">
        <v>86</v>
      </c>
      <c r="AR110" s="60"/>
      <c r="AS110" s="106">
        <v>0</v>
      </c>
      <c r="AT110" s="107">
        <f t="shared" si="1"/>
        <v>0</v>
      </c>
      <c r="AU110" s="108">
        <f>'002 - Skladiště MO (60003...'!P126</f>
        <v>0</v>
      </c>
      <c r="AV110" s="107">
        <f>'002 - Skladiště MO (60003...'!J35</f>
        <v>0</v>
      </c>
      <c r="AW110" s="107">
        <f>'002 - Skladiště MO (60003...'!J36</f>
        <v>0</v>
      </c>
      <c r="AX110" s="107">
        <f>'002 - Skladiště MO (60003...'!J37</f>
        <v>0</v>
      </c>
      <c r="AY110" s="107">
        <f>'002 - Skladiště MO (60003...'!J38</f>
        <v>0</v>
      </c>
      <c r="AZ110" s="107">
        <f>'002 - Skladiště MO (60003...'!F35</f>
        <v>0</v>
      </c>
      <c r="BA110" s="107">
        <f>'002 - Skladiště MO (60003...'!F36</f>
        <v>0</v>
      </c>
      <c r="BB110" s="107">
        <f>'002 - Skladiště MO (60003...'!F37</f>
        <v>0</v>
      </c>
      <c r="BC110" s="107">
        <f>'002 - Skladiště MO (60003...'!F38</f>
        <v>0</v>
      </c>
      <c r="BD110" s="109">
        <f>'002 - Skladiště MO (60003...'!F39</f>
        <v>0</v>
      </c>
      <c r="BT110" s="110" t="s">
        <v>82</v>
      </c>
      <c r="BV110" s="110" t="s">
        <v>75</v>
      </c>
      <c r="BW110" s="110" t="s">
        <v>126</v>
      </c>
      <c r="BX110" s="110" t="s">
        <v>122</v>
      </c>
      <c r="CL110" s="110" t="s">
        <v>1</v>
      </c>
    </row>
    <row r="111" spans="1:91" s="4" customFormat="1" ht="16.5" customHeight="1">
      <c r="A111" s="103" t="s">
        <v>83</v>
      </c>
      <c r="B111" s="58"/>
      <c r="C111" s="104"/>
      <c r="D111" s="104"/>
      <c r="E111" s="262" t="s">
        <v>91</v>
      </c>
      <c r="F111" s="262"/>
      <c r="G111" s="262"/>
      <c r="H111" s="262"/>
      <c r="I111" s="262"/>
      <c r="J111" s="104"/>
      <c r="K111" s="262" t="s">
        <v>127</v>
      </c>
      <c r="L111" s="262"/>
      <c r="M111" s="262"/>
      <c r="N111" s="262"/>
      <c r="O111" s="262"/>
      <c r="P111" s="262"/>
      <c r="Q111" s="262"/>
      <c r="R111" s="262"/>
      <c r="S111" s="262"/>
      <c r="T111" s="262"/>
      <c r="U111" s="262"/>
      <c r="V111" s="262"/>
      <c r="W111" s="262"/>
      <c r="X111" s="262"/>
      <c r="Y111" s="262"/>
      <c r="Z111" s="262"/>
      <c r="AA111" s="262"/>
      <c r="AB111" s="262"/>
      <c r="AC111" s="262"/>
      <c r="AD111" s="262"/>
      <c r="AE111" s="262"/>
      <c r="AF111" s="262"/>
      <c r="AG111" s="265">
        <f>'003 - Obyt. budova č.p. 1...'!J32</f>
        <v>0</v>
      </c>
      <c r="AH111" s="266"/>
      <c r="AI111" s="266"/>
      <c r="AJ111" s="266"/>
      <c r="AK111" s="266"/>
      <c r="AL111" s="266"/>
      <c r="AM111" s="266"/>
      <c r="AN111" s="265">
        <f t="shared" si="0"/>
        <v>0</v>
      </c>
      <c r="AO111" s="266"/>
      <c r="AP111" s="266"/>
      <c r="AQ111" s="105" t="s">
        <v>86</v>
      </c>
      <c r="AR111" s="60"/>
      <c r="AS111" s="106">
        <v>0</v>
      </c>
      <c r="AT111" s="107">
        <f t="shared" si="1"/>
        <v>0</v>
      </c>
      <c r="AU111" s="108">
        <f>'003 - Obyt. budova č.p. 1...'!P126</f>
        <v>0</v>
      </c>
      <c r="AV111" s="107">
        <f>'003 - Obyt. budova č.p. 1...'!J35</f>
        <v>0</v>
      </c>
      <c r="AW111" s="107">
        <f>'003 - Obyt. budova č.p. 1...'!J36</f>
        <v>0</v>
      </c>
      <c r="AX111" s="107">
        <f>'003 - Obyt. budova č.p. 1...'!J37</f>
        <v>0</v>
      </c>
      <c r="AY111" s="107">
        <f>'003 - Obyt. budova č.p. 1...'!J38</f>
        <v>0</v>
      </c>
      <c r="AZ111" s="107">
        <f>'003 - Obyt. budova č.p. 1...'!F35</f>
        <v>0</v>
      </c>
      <c r="BA111" s="107">
        <f>'003 - Obyt. budova č.p. 1...'!F36</f>
        <v>0</v>
      </c>
      <c r="BB111" s="107">
        <f>'003 - Obyt. budova č.p. 1...'!F37</f>
        <v>0</v>
      </c>
      <c r="BC111" s="107">
        <f>'003 - Obyt. budova č.p. 1...'!F38</f>
        <v>0</v>
      </c>
      <c r="BD111" s="109">
        <f>'003 - Obyt. budova č.p. 1...'!F39</f>
        <v>0</v>
      </c>
      <c r="BT111" s="110" t="s">
        <v>82</v>
      </c>
      <c r="BV111" s="110" t="s">
        <v>75</v>
      </c>
      <c r="BW111" s="110" t="s">
        <v>128</v>
      </c>
      <c r="BX111" s="110" t="s">
        <v>122</v>
      </c>
      <c r="CL111" s="110" t="s">
        <v>1</v>
      </c>
    </row>
    <row r="112" spans="1:91" s="4" customFormat="1" ht="16.5" customHeight="1">
      <c r="A112" s="103" t="s">
        <v>83</v>
      </c>
      <c r="B112" s="58"/>
      <c r="C112" s="104"/>
      <c r="D112" s="104"/>
      <c r="E112" s="262" t="s">
        <v>94</v>
      </c>
      <c r="F112" s="262"/>
      <c r="G112" s="262"/>
      <c r="H112" s="262"/>
      <c r="I112" s="262"/>
      <c r="J112" s="104"/>
      <c r="K112" s="262" t="s">
        <v>129</v>
      </c>
      <c r="L112" s="262"/>
      <c r="M112" s="262"/>
      <c r="N112" s="262"/>
      <c r="O112" s="262"/>
      <c r="P112" s="262"/>
      <c r="Q112" s="262"/>
      <c r="R112" s="262"/>
      <c r="S112" s="262"/>
      <c r="T112" s="262"/>
      <c r="U112" s="262"/>
      <c r="V112" s="262"/>
      <c r="W112" s="262"/>
      <c r="X112" s="262"/>
      <c r="Y112" s="262"/>
      <c r="Z112" s="262"/>
      <c r="AA112" s="262"/>
      <c r="AB112" s="262"/>
      <c r="AC112" s="262"/>
      <c r="AD112" s="262"/>
      <c r="AE112" s="262"/>
      <c r="AF112" s="262"/>
      <c r="AG112" s="265">
        <f>'004 - Odstranění zpevněné...'!J32</f>
        <v>0</v>
      </c>
      <c r="AH112" s="266"/>
      <c r="AI112" s="266"/>
      <c r="AJ112" s="266"/>
      <c r="AK112" s="266"/>
      <c r="AL112" s="266"/>
      <c r="AM112" s="266"/>
      <c r="AN112" s="265">
        <f t="shared" si="0"/>
        <v>0</v>
      </c>
      <c r="AO112" s="266"/>
      <c r="AP112" s="266"/>
      <c r="AQ112" s="105" t="s">
        <v>86</v>
      </c>
      <c r="AR112" s="60"/>
      <c r="AS112" s="111">
        <v>0</v>
      </c>
      <c r="AT112" s="112">
        <f t="shared" si="1"/>
        <v>0</v>
      </c>
      <c r="AU112" s="113">
        <f>'004 - Odstranění zpevněné...'!P131</f>
        <v>0</v>
      </c>
      <c r="AV112" s="112">
        <f>'004 - Odstranění zpevněné...'!J35</f>
        <v>0</v>
      </c>
      <c r="AW112" s="112">
        <f>'004 - Odstranění zpevněné...'!J36</f>
        <v>0</v>
      </c>
      <c r="AX112" s="112">
        <f>'004 - Odstranění zpevněné...'!J37</f>
        <v>0</v>
      </c>
      <c r="AY112" s="112">
        <f>'004 - Odstranění zpevněné...'!J38</f>
        <v>0</v>
      </c>
      <c r="AZ112" s="112">
        <f>'004 - Odstranění zpevněné...'!F35</f>
        <v>0</v>
      </c>
      <c r="BA112" s="112">
        <f>'004 - Odstranění zpevněné...'!F36</f>
        <v>0</v>
      </c>
      <c r="BB112" s="112">
        <f>'004 - Odstranění zpevněné...'!F37</f>
        <v>0</v>
      </c>
      <c r="BC112" s="112">
        <f>'004 - Odstranění zpevněné...'!F38</f>
        <v>0</v>
      </c>
      <c r="BD112" s="114">
        <f>'004 - Odstranění zpevněné...'!F39</f>
        <v>0</v>
      </c>
      <c r="BT112" s="110" t="s">
        <v>82</v>
      </c>
      <c r="BV112" s="110" t="s">
        <v>75</v>
      </c>
      <c r="BW112" s="110" t="s">
        <v>130</v>
      </c>
      <c r="BX112" s="110" t="s">
        <v>122</v>
      </c>
      <c r="CL112" s="110" t="s">
        <v>1</v>
      </c>
    </row>
    <row r="113" spans="1:57" s="2" customFormat="1" ht="30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9"/>
      <c r="AS113" s="34"/>
      <c r="AT113" s="34"/>
      <c r="AU113" s="34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</row>
    <row r="114" spans="1:57" s="2" customFormat="1" ht="6.95" customHeight="1">
      <c r="A114" s="34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55"/>
      <c r="AF114" s="55"/>
      <c r="AG114" s="55"/>
      <c r="AH114" s="55"/>
      <c r="AI114" s="55"/>
      <c r="AJ114" s="55"/>
      <c r="AK114" s="55"/>
      <c r="AL114" s="55"/>
      <c r="AM114" s="55"/>
      <c r="AN114" s="55"/>
      <c r="AO114" s="55"/>
      <c r="AP114" s="55"/>
      <c r="AQ114" s="55"/>
      <c r="AR114" s="39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D114" s="34"/>
      <c r="BE114" s="34"/>
    </row>
  </sheetData>
  <sheetProtection formatColumns="0" formatRows="0"/>
  <mergeCells count="110"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94:AP94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K35:AO35"/>
    <mergeCell ref="X35:AB35"/>
    <mergeCell ref="AR2:BE2"/>
    <mergeCell ref="AG98:AM98"/>
    <mergeCell ref="AG104:AM104"/>
    <mergeCell ref="AG103:AM103"/>
    <mergeCell ref="AG99:AM99"/>
    <mergeCell ref="AG92:AM92"/>
    <mergeCell ref="AG102:AM102"/>
    <mergeCell ref="AG95:AM95"/>
    <mergeCell ref="AG97:AM97"/>
    <mergeCell ref="AG96:AM96"/>
    <mergeCell ref="AG100:AM100"/>
    <mergeCell ref="AG101:AM101"/>
    <mergeCell ref="AM90:AP90"/>
    <mergeCell ref="AM87:AN87"/>
    <mergeCell ref="AM89:AP89"/>
    <mergeCell ref="AN100:AP100"/>
    <mergeCell ref="AN95:AP95"/>
    <mergeCell ref="AN102:AP102"/>
    <mergeCell ref="AN99:AP99"/>
    <mergeCell ref="AN103:AP103"/>
    <mergeCell ref="AN98:AP98"/>
    <mergeCell ref="AN92:AP9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E109:I109"/>
    <mergeCell ref="K109:AF109"/>
    <mergeCell ref="E110:I110"/>
    <mergeCell ref="K110:AF110"/>
    <mergeCell ref="E111:I111"/>
    <mergeCell ref="K111:AF111"/>
    <mergeCell ref="E112:I112"/>
    <mergeCell ref="K112:AF112"/>
    <mergeCell ref="AG94:AM94"/>
    <mergeCell ref="L85:AO85"/>
    <mergeCell ref="F105:J105"/>
    <mergeCell ref="L105:AF105"/>
    <mergeCell ref="F106:J106"/>
    <mergeCell ref="L106:AF106"/>
    <mergeCell ref="E107:I107"/>
    <mergeCell ref="K107:AF107"/>
    <mergeCell ref="D108:H108"/>
    <mergeCell ref="J108:AF108"/>
    <mergeCell ref="AN97:AP97"/>
    <mergeCell ref="AN104:AP104"/>
    <mergeCell ref="AN96:AP96"/>
    <mergeCell ref="AN101:AP101"/>
    <mergeCell ref="C92:G92"/>
    <mergeCell ref="D95:H95"/>
    <mergeCell ref="E98:I98"/>
    <mergeCell ref="E99:I99"/>
    <mergeCell ref="E97:I97"/>
    <mergeCell ref="E96:I96"/>
    <mergeCell ref="E104:I104"/>
    <mergeCell ref="F103:J103"/>
    <mergeCell ref="F102:J102"/>
    <mergeCell ref="F101:J101"/>
    <mergeCell ref="F100:J100"/>
    <mergeCell ref="I92:AF92"/>
    <mergeCell ref="J95:AF95"/>
    <mergeCell ref="K96:AF96"/>
    <mergeCell ref="K99:AF99"/>
    <mergeCell ref="K104:AF104"/>
    <mergeCell ref="K98:AF98"/>
    <mergeCell ref="K97:AF97"/>
    <mergeCell ref="L103:AF103"/>
    <mergeCell ref="L102:AF102"/>
    <mergeCell ref="L101:AF101"/>
    <mergeCell ref="L100:AF100"/>
  </mergeCells>
  <hyperlinks>
    <hyperlink ref="A96" location="'001 - Oprava železničního...'!C2" display="/"/>
    <hyperlink ref="A97" location="'002 - Oprava železničního...'!C2" display="/"/>
    <hyperlink ref="A98" location="'003 - Oprava žel. svršku ...'!C2" display="/"/>
    <hyperlink ref="A100" location="'01 - Oprava kolejového roštu'!C2" display="/"/>
    <hyperlink ref="A101" location="'02 - P2101'!C2" display="/"/>
    <hyperlink ref="A102" location="'03 - P2102'!C2" display="/"/>
    <hyperlink ref="A103" location="'04 - GPK'!C2" display="/"/>
    <hyperlink ref="A105" location="'01 - Oprava P2113'!C2" display="/"/>
    <hyperlink ref="A106" location="'02 - Oprava P2100'!C2" display="/"/>
    <hyperlink ref="A107" location="'006 - VRN'!C2" display="/"/>
    <hyperlink ref="A109" location="'001 - Kanceláře, sklad MO...'!C2" display="/"/>
    <hyperlink ref="A110" location="'002 - Skladiště MO (60003...'!C2" display="/"/>
    <hyperlink ref="A111" location="'003 - Obyt. budova č.p. 1...'!C2" display="/"/>
    <hyperlink ref="A112" location="'004 - Odstranění zpevněn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3"/>
  <sheetViews>
    <sheetView showGridLines="0" topLeftCell="A215" workbookViewId="0">
      <selection activeCell="I189" sqref="I18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116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131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8" t="str">
        <f>'Rekapitulace stavby'!K6</f>
        <v>14 - Oprava trati v úseku Kralupy - Velvary</v>
      </c>
      <c r="F7" s="309"/>
      <c r="G7" s="309"/>
      <c r="H7" s="309"/>
      <c r="L7" s="20"/>
    </row>
    <row r="8" spans="1:46" ht="12.75">
      <c r="B8" s="20"/>
      <c r="D8" s="119" t="s">
        <v>132</v>
      </c>
      <c r="L8" s="20"/>
    </row>
    <row r="9" spans="1:46" s="1" customFormat="1" ht="23.25" customHeight="1">
      <c r="B9" s="20"/>
      <c r="E9" s="308" t="s">
        <v>133</v>
      </c>
      <c r="F9" s="288"/>
      <c r="G9" s="288"/>
      <c r="H9" s="288"/>
      <c r="L9" s="20"/>
    </row>
    <row r="10" spans="1:46" s="1" customFormat="1" ht="12" customHeight="1">
      <c r="B10" s="20"/>
      <c r="D10" s="119" t="s">
        <v>134</v>
      </c>
      <c r="L10" s="20"/>
    </row>
    <row r="11" spans="1:46" s="2" customFormat="1" ht="16.5" customHeight="1">
      <c r="A11" s="34"/>
      <c r="B11" s="39"/>
      <c r="C11" s="34"/>
      <c r="D11" s="34"/>
      <c r="E11" s="316" t="s">
        <v>816</v>
      </c>
      <c r="F11" s="310"/>
      <c r="G11" s="310"/>
      <c r="H11" s="310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683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11" t="s">
        <v>912</v>
      </c>
      <c r="F13" s="310"/>
      <c r="G13" s="310"/>
      <c r="H13" s="310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10" t="s">
        <v>1</v>
      </c>
      <c r="G15" s="34"/>
      <c r="H15" s="34"/>
      <c r="I15" s="119" t="s">
        <v>19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10" t="s">
        <v>21</v>
      </c>
      <c r="G16" s="34"/>
      <c r="H16" s="34"/>
      <c r="I16" s="119" t="s">
        <v>22</v>
      </c>
      <c r="J16" s="120" t="str">
        <f>'Rekapitulace stavby'!AN8</f>
        <v>8. 3. 2021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10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tr">
        <f>IF('Rekapitulace stavby'!E11="","",'Rekapitulace stavby'!E11)</f>
        <v xml:space="preserve"> </v>
      </c>
      <c r="F19" s="34"/>
      <c r="G19" s="34"/>
      <c r="H19" s="34"/>
      <c r="I19" s="119" t="s">
        <v>26</v>
      </c>
      <c r="J19" s="110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27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12" t="str">
        <f>'Rekapitulace stavby'!E14</f>
        <v>Vyplň údaj</v>
      </c>
      <c r="F22" s="313"/>
      <c r="G22" s="313"/>
      <c r="H22" s="313"/>
      <c r="I22" s="119" t="s">
        <v>26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29</v>
      </c>
      <c r="E24" s="34"/>
      <c r="F24" s="34"/>
      <c r="G24" s="34"/>
      <c r="H24" s="34"/>
      <c r="I24" s="119" t="s">
        <v>25</v>
      </c>
      <c r="J24" s="110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tr">
        <f>IF('Rekapitulace stavby'!E17="","",'Rekapitulace stavby'!E17)</f>
        <v xml:space="preserve"> </v>
      </c>
      <c r="F25" s="34"/>
      <c r="G25" s="34"/>
      <c r="H25" s="34"/>
      <c r="I25" s="119" t="s">
        <v>26</v>
      </c>
      <c r="J25" s="110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31</v>
      </c>
      <c r="E27" s="34"/>
      <c r="F27" s="34"/>
      <c r="G27" s="34"/>
      <c r="H27" s="34"/>
      <c r="I27" s="119" t="s">
        <v>25</v>
      </c>
      <c r="J27" s="110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tr">
        <f>IF('Rekapitulace stavby'!E20="","",'Rekapitulace stavby'!E20)</f>
        <v xml:space="preserve"> </v>
      </c>
      <c r="F28" s="34"/>
      <c r="G28" s="34"/>
      <c r="H28" s="34"/>
      <c r="I28" s="119" t="s">
        <v>26</v>
      </c>
      <c r="J28" s="110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1"/>
      <c r="B31" s="122"/>
      <c r="C31" s="121"/>
      <c r="D31" s="121"/>
      <c r="E31" s="314" t="s">
        <v>1</v>
      </c>
      <c r="F31" s="314"/>
      <c r="G31" s="314"/>
      <c r="H31" s="314"/>
      <c r="I31" s="121"/>
      <c r="J31" s="121"/>
      <c r="K31" s="121"/>
      <c r="L31" s="12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5" t="s">
        <v>33</v>
      </c>
      <c r="E34" s="34"/>
      <c r="F34" s="34"/>
      <c r="G34" s="34"/>
      <c r="H34" s="34"/>
      <c r="I34" s="34"/>
      <c r="J34" s="126">
        <f>ROUND(J127,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4"/>
      <c r="E35" s="124"/>
      <c r="F35" s="124"/>
      <c r="G35" s="124"/>
      <c r="H35" s="124"/>
      <c r="I35" s="124"/>
      <c r="J35" s="124"/>
      <c r="K35" s="12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7" t="s">
        <v>35</v>
      </c>
      <c r="G36" s="34"/>
      <c r="H36" s="34"/>
      <c r="I36" s="127" t="s">
        <v>34</v>
      </c>
      <c r="J36" s="127" t="s">
        <v>36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8" t="s">
        <v>37</v>
      </c>
      <c r="E37" s="119" t="s">
        <v>38</v>
      </c>
      <c r="F37" s="129">
        <f>ROUND((SUM(BE127:BE222)),  2)</f>
        <v>0</v>
      </c>
      <c r="G37" s="34"/>
      <c r="H37" s="34"/>
      <c r="I37" s="130">
        <v>0.21</v>
      </c>
      <c r="J37" s="129">
        <f>ROUND(((SUM(BE127:BE222))*I37),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39</v>
      </c>
      <c r="F38" s="129">
        <f>ROUND((SUM(BF127:BF222)),  2)</f>
        <v>0</v>
      </c>
      <c r="G38" s="34"/>
      <c r="H38" s="34"/>
      <c r="I38" s="130">
        <v>0.15</v>
      </c>
      <c r="J38" s="129">
        <f>ROUND(((SUM(BF127:BF222))*I38),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40</v>
      </c>
      <c r="F39" s="129">
        <f>ROUND((SUM(BG127:BG222)),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41</v>
      </c>
      <c r="F40" s="129">
        <f>ROUND((SUM(BH127:BH222)),  2)</f>
        <v>0</v>
      </c>
      <c r="G40" s="34"/>
      <c r="H40" s="34"/>
      <c r="I40" s="130">
        <v>0.15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42</v>
      </c>
      <c r="F41" s="129">
        <f>ROUND((SUM(BI127:BI222)),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43</v>
      </c>
      <c r="E43" s="133"/>
      <c r="F43" s="133"/>
      <c r="G43" s="134" t="s">
        <v>44</v>
      </c>
      <c r="H43" s="135" t="s">
        <v>45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136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06" t="str">
        <f>E7</f>
        <v>14 - Oprava trati v úseku Kralupy - Velvary</v>
      </c>
      <c r="F85" s="307"/>
      <c r="G85" s="307"/>
      <c r="H85" s="30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23.25" customHeight="1">
      <c r="B87" s="21"/>
      <c r="C87" s="22"/>
      <c r="D87" s="22"/>
      <c r="E87" s="306" t="s">
        <v>133</v>
      </c>
      <c r="F87" s="273"/>
      <c r="G87" s="273"/>
      <c r="H87" s="273"/>
      <c r="I87" s="22"/>
      <c r="J87" s="22"/>
      <c r="K87" s="22"/>
      <c r="L87" s="20"/>
    </row>
    <row r="88" spans="1:31" s="1" customFormat="1" ht="12" customHeight="1">
      <c r="B88" s="21"/>
      <c r="C88" s="29" t="s">
        <v>134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15" t="s">
        <v>816</v>
      </c>
      <c r="F89" s="305"/>
      <c r="G89" s="305"/>
      <c r="H89" s="30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683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63" t="str">
        <f>E13</f>
        <v>02 - Oprava P2100</v>
      </c>
      <c r="F91" s="305"/>
      <c r="G91" s="305"/>
      <c r="H91" s="305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8. 3. 2021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29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27</v>
      </c>
      <c r="D96" s="36"/>
      <c r="E96" s="36"/>
      <c r="F96" s="27" t="str">
        <f>IF(E22="","",E22)</f>
        <v>Vyplň údaj</v>
      </c>
      <c r="G96" s="36"/>
      <c r="H96" s="36"/>
      <c r="I96" s="29" t="s">
        <v>31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137</v>
      </c>
      <c r="D98" s="150"/>
      <c r="E98" s="150"/>
      <c r="F98" s="150"/>
      <c r="G98" s="150"/>
      <c r="H98" s="150"/>
      <c r="I98" s="150"/>
      <c r="J98" s="151" t="s">
        <v>138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139</v>
      </c>
      <c r="D100" s="36"/>
      <c r="E100" s="36"/>
      <c r="F100" s="36"/>
      <c r="G100" s="36"/>
      <c r="H100" s="36"/>
      <c r="I100" s="36"/>
      <c r="J100" s="84">
        <f>J127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140</v>
      </c>
    </row>
    <row r="101" spans="1:47" s="9" customFormat="1" ht="24.95" customHeight="1">
      <c r="B101" s="153"/>
      <c r="C101" s="154"/>
      <c r="D101" s="155" t="s">
        <v>141</v>
      </c>
      <c r="E101" s="156"/>
      <c r="F101" s="156"/>
      <c r="G101" s="156"/>
      <c r="H101" s="156"/>
      <c r="I101" s="156"/>
      <c r="J101" s="157">
        <f>J128</f>
        <v>0</v>
      </c>
      <c r="K101" s="154"/>
      <c r="L101" s="158"/>
    </row>
    <row r="102" spans="1:47" s="10" customFormat="1" ht="19.899999999999999" customHeight="1">
      <c r="B102" s="159"/>
      <c r="C102" s="104"/>
      <c r="D102" s="160" t="s">
        <v>142</v>
      </c>
      <c r="E102" s="161"/>
      <c r="F102" s="161"/>
      <c r="G102" s="161"/>
      <c r="H102" s="161"/>
      <c r="I102" s="161"/>
      <c r="J102" s="162">
        <f>J129</f>
        <v>0</v>
      </c>
      <c r="K102" s="104"/>
      <c r="L102" s="163"/>
    </row>
    <row r="103" spans="1:47" s="9" customFormat="1" ht="24.95" customHeight="1">
      <c r="B103" s="153"/>
      <c r="C103" s="154"/>
      <c r="D103" s="155" t="s">
        <v>143</v>
      </c>
      <c r="E103" s="156"/>
      <c r="F103" s="156"/>
      <c r="G103" s="156"/>
      <c r="H103" s="156"/>
      <c r="I103" s="156"/>
      <c r="J103" s="157">
        <f>J198</f>
        <v>0</v>
      </c>
      <c r="K103" s="154"/>
      <c r="L103" s="158"/>
    </row>
    <row r="104" spans="1:47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47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>
      <c r="A110" s="34"/>
      <c r="B110" s="35"/>
      <c r="C110" s="23" t="s">
        <v>144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6.5" customHeight="1">
      <c r="A113" s="34"/>
      <c r="B113" s="35"/>
      <c r="C113" s="36"/>
      <c r="D113" s="36"/>
      <c r="E113" s="306" t="str">
        <f>E7</f>
        <v>14 - Oprava trati v úseku Kralupy - Velvary</v>
      </c>
      <c r="F113" s="307"/>
      <c r="G113" s="307"/>
      <c r="H113" s="307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1" customFormat="1" ht="12" customHeight="1">
      <c r="B114" s="21"/>
      <c r="C114" s="29" t="s">
        <v>132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pans="1:63" s="1" customFormat="1" ht="23.25" customHeight="1">
      <c r="B115" s="21"/>
      <c r="C115" s="22"/>
      <c r="D115" s="22"/>
      <c r="E115" s="306" t="s">
        <v>133</v>
      </c>
      <c r="F115" s="273"/>
      <c r="G115" s="273"/>
      <c r="H115" s="273"/>
      <c r="I115" s="22"/>
      <c r="J115" s="22"/>
      <c r="K115" s="22"/>
      <c r="L115" s="20"/>
    </row>
    <row r="116" spans="1:63" s="1" customFormat="1" ht="12" customHeight="1">
      <c r="B116" s="21"/>
      <c r="C116" s="29" t="s">
        <v>134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15" t="s">
        <v>816</v>
      </c>
      <c r="F117" s="305"/>
      <c r="G117" s="305"/>
      <c r="H117" s="305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683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3" t="str">
        <f>E13</f>
        <v>02 - Oprava P2100</v>
      </c>
      <c r="F119" s="305"/>
      <c r="G119" s="305"/>
      <c r="H119" s="305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F16</f>
        <v xml:space="preserve"> </v>
      </c>
      <c r="G121" s="36"/>
      <c r="H121" s="36"/>
      <c r="I121" s="29" t="s">
        <v>22</v>
      </c>
      <c r="J121" s="66" t="str">
        <f>IF(J16="","",J16)</f>
        <v>8. 3. 2021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E19</f>
        <v xml:space="preserve"> </v>
      </c>
      <c r="G123" s="36"/>
      <c r="H123" s="36"/>
      <c r="I123" s="29" t="s">
        <v>29</v>
      </c>
      <c r="J123" s="32" t="str">
        <f>E25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27</v>
      </c>
      <c r="D124" s="36"/>
      <c r="E124" s="36"/>
      <c r="F124" s="27" t="str">
        <f>IF(E22="","",E22)</f>
        <v>Vyplň údaj</v>
      </c>
      <c r="G124" s="36"/>
      <c r="H124" s="36"/>
      <c r="I124" s="29" t="s">
        <v>31</v>
      </c>
      <c r="J124" s="32" t="str">
        <f>E28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64"/>
      <c r="B126" s="165"/>
      <c r="C126" s="166" t="s">
        <v>145</v>
      </c>
      <c r="D126" s="167" t="s">
        <v>58</v>
      </c>
      <c r="E126" s="167" t="s">
        <v>54</v>
      </c>
      <c r="F126" s="167" t="s">
        <v>55</v>
      </c>
      <c r="G126" s="167" t="s">
        <v>146</v>
      </c>
      <c r="H126" s="167" t="s">
        <v>147</v>
      </c>
      <c r="I126" s="167" t="s">
        <v>148</v>
      </c>
      <c r="J126" s="167" t="s">
        <v>138</v>
      </c>
      <c r="K126" s="168" t="s">
        <v>149</v>
      </c>
      <c r="L126" s="169"/>
      <c r="M126" s="75" t="s">
        <v>1</v>
      </c>
      <c r="N126" s="76" t="s">
        <v>37</v>
      </c>
      <c r="O126" s="76" t="s">
        <v>150</v>
      </c>
      <c r="P126" s="76" t="s">
        <v>151</v>
      </c>
      <c r="Q126" s="76" t="s">
        <v>152</v>
      </c>
      <c r="R126" s="76" t="s">
        <v>153</v>
      </c>
      <c r="S126" s="76" t="s">
        <v>154</v>
      </c>
      <c r="T126" s="77" t="s">
        <v>155</v>
      </c>
      <c r="U126" s="164"/>
      <c r="V126" s="164"/>
      <c r="W126" s="164"/>
      <c r="X126" s="164"/>
      <c r="Y126" s="164"/>
      <c r="Z126" s="164"/>
      <c r="AA126" s="164"/>
      <c r="AB126" s="164"/>
      <c r="AC126" s="164"/>
      <c r="AD126" s="164"/>
      <c r="AE126" s="164"/>
    </row>
    <row r="127" spans="1:63" s="2" customFormat="1" ht="22.9" customHeight="1">
      <c r="A127" s="34"/>
      <c r="B127" s="35"/>
      <c r="C127" s="82" t="s">
        <v>156</v>
      </c>
      <c r="D127" s="36"/>
      <c r="E127" s="36"/>
      <c r="F127" s="36"/>
      <c r="G127" s="36"/>
      <c r="H127" s="36"/>
      <c r="I127" s="36"/>
      <c r="J127" s="170">
        <f>BK127</f>
        <v>0</v>
      </c>
      <c r="K127" s="36"/>
      <c r="L127" s="39"/>
      <c r="M127" s="78"/>
      <c r="N127" s="171"/>
      <c r="O127" s="79"/>
      <c r="P127" s="172">
        <f>P128+P198</f>
        <v>0</v>
      </c>
      <c r="Q127" s="79"/>
      <c r="R127" s="172">
        <f>R128+R198</f>
        <v>184.61403000000001</v>
      </c>
      <c r="S127" s="79"/>
      <c r="T127" s="173">
        <f>T128+T198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72</v>
      </c>
      <c r="AU127" s="17" t="s">
        <v>140</v>
      </c>
      <c r="BK127" s="174">
        <f>BK128+BK198</f>
        <v>0</v>
      </c>
    </row>
    <row r="128" spans="1:63" s="12" customFormat="1" ht="25.9" customHeight="1">
      <c r="B128" s="175"/>
      <c r="C128" s="176"/>
      <c r="D128" s="177" t="s">
        <v>72</v>
      </c>
      <c r="E128" s="178" t="s">
        <v>157</v>
      </c>
      <c r="F128" s="178" t="s">
        <v>158</v>
      </c>
      <c r="G128" s="176"/>
      <c r="H128" s="176"/>
      <c r="I128" s="179"/>
      <c r="J128" s="180">
        <f>BK128</f>
        <v>0</v>
      </c>
      <c r="K128" s="176"/>
      <c r="L128" s="181"/>
      <c r="M128" s="182"/>
      <c r="N128" s="183"/>
      <c r="O128" s="183"/>
      <c r="P128" s="184">
        <f>P129</f>
        <v>0</v>
      </c>
      <c r="Q128" s="183"/>
      <c r="R128" s="184">
        <f>R129</f>
        <v>184.61403000000001</v>
      </c>
      <c r="S128" s="183"/>
      <c r="T128" s="185">
        <f>T129</f>
        <v>0</v>
      </c>
      <c r="AR128" s="186" t="s">
        <v>80</v>
      </c>
      <c r="AT128" s="187" t="s">
        <v>72</v>
      </c>
      <c r="AU128" s="187" t="s">
        <v>73</v>
      </c>
      <c r="AY128" s="186" t="s">
        <v>159</v>
      </c>
      <c r="BK128" s="188">
        <f>BK129</f>
        <v>0</v>
      </c>
    </row>
    <row r="129" spans="1:65" s="12" customFormat="1" ht="22.9" customHeight="1">
      <c r="B129" s="175"/>
      <c r="C129" s="176"/>
      <c r="D129" s="177" t="s">
        <v>72</v>
      </c>
      <c r="E129" s="189" t="s">
        <v>160</v>
      </c>
      <c r="F129" s="189" t="s">
        <v>161</v>
      </c>
      <c r="G129" s="176"/>
      <c r="H129" s="176"/>
      <c r="I129" s="179"/>
      <c r="J129" s="190">
        <f>BK129</f>
        <v>0</v>
      </c>
      <c r="K129" s="176"/>
      <c r="L129" s="181"/>
      <c r="M129" s="182"/>
      <c r="N129" s="183"/>
      <c r="O129" s="183"/>
      <c r="P129" s="184">
        <f>SUM(P130:P197)</f>
        <v>0</v>
      </c>
      <c r="Q129" s="183"/>
      <c r="R129" s="184">
        <f>SUM(R130:R197)</f>
        <v>184.61403000000001</v>
      </c>
      <c r="S129" s="183"/>
      <c r="T129" s="185">
        <f>SUM(T130:T197)</f>
        <v>0</v>
      </c>
      <c r="AR129" s="186" t="s">
        <v>80</v>
      </c>
      <c r="AT129" s="187" t="s">
        <v>72</v>
      </c>
      <c r="AU129" s="187" t="s">
        <v>80</v>
      </c>
      <c r="AY129" s="186" t="s">
        <v>159</v>
      </c>
      <c r="BK129" s="188">
        <f>SUM(BK130:BK197)</f>
        <v>0</v>
      </c>
    </row>
    <row r="130" spans="1:65" s="2" customFormat="1" ht="72">
      <c r="A130" s="34"/>
      <c r="B130" s="35"/>
      <c r="C130" s="191" t="s">
        <v>80</v>
      </c>
      <c r="D130" s="191" t="s">
        <v>162</v>
      </c>
      <c r="E130" s="192" t="s">
        <v>913</v>
      </c>
      <c r="F130" s="193" t="s">
        <v>914</v>
      </c>
      <c r="G130" s="194" t="s">
        <v>176</v>
      </c>
      <c r="H130" s="195">
        <v>61.25</v>
      </c>
      <c r="I130" s="196"/>
      <c r="J130" s="197">
        <f>ROUND(I130*H130,2)</f>
        <v>0</v>
      </c>
      <c r="K130" s="193" t="s">
        <v>177</v>
      </c>
      <c r="L130" s="39"/>
      <c r="M130" s="198" t="s">
        <v>1</v>
      </c>
      <c r="N130" s="199" t="s">
        <v>38</v>
      </c>
      <c r="O130" s="71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2" t="s">
        <v>166</v>
      </c>
      <c r="AT130" s="202" t="s">
        <v>162</v>
      </c>
      <c r="AU130" s="202" t="s">
        <v>82</v>
      </c>
      <c r="AY130" s="17" t="s">
        <v>159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7" t="s">
        <v>80</v>
      </c>
      <c r="BK130" s="203">
        <f>ROUND(I130*H130,2)</f>
        <v>0</v>
      </c>
      <c r="BL130" s="17" t="s">
        <v>166</v>
      </c>
      <c r="BM130" s="202" t="s">
        <v>915</v>
      </c>
    </row>
    <row r="131" spans="1:65" s="13" customFormat="1">
      <c r="B131" s="204"/>
      <c r="C131" s="205"/>
      <c r="D131" s="206" t="s">
        <v>168</v>
      </c>
      <c r="E131" s="207" t="s">
        <v>1</v>
      </c>
      <c r="F131" s="208" t="s">
        <v>916</v>
      </c>
      <c r="G131" s="205"/>
      <c r="H131" s="209">
        <v>61.25</v>
      </c>
      <c r="I131" s="210"/>
      <c r="J131" s="205"/>
      <c r="K131" s="205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168</v>
      </c>
      <c r="AU131" s="215" t="s">
        <v>82</v>
      </c>
      <c r="AV131" s="13" t="s">
        <v>82</v>
      </c>
      <c r="AW131" s="13" t="s">
        <v>30</v>
      </c>
      <c r="AX131" s="13" t="s">
        <v>73</v>
      </c>
      <c r="AY131" s="215" t="s">
        <v>159</v>
      </c>
    </row>
    <row r="132" spans="1:65" s="14" customFormat="1">
      <c r="B132" s="216"/>
      <c r="C132" s="217"/>
      <c r="D132" s="206" t="s">
        <v>168</v>
      </c>
      <c r="E132" s="218" t="s">
        <v>1</v>
      </c>
      <c r="F132" s="219" t="s">
        <v>173</v>
      </c>
      <c r="G132" s="217"/>
      <c r="H132" s="220">
        <v>61.25</v>
      </c>
      <c r="I132" s="221"/>
      <c r="J132" s="217"/>
      <c r="K132" s="217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168</v>
      </c>
      <c r="AU132" s="226" t="s">
        <v>82</v>
      </c>
      <c r="AV132" s="14" t="s">
        <v>166</v>
      </c>
      <c r="AW132" s="14" t="s">
        <v>30</v>
      </c>
      <c r="AX132" s="14" t="s">
        <v>80</v>
      </c>
      <c r="AY132" s="226" t="s">
        <v>159</v>
      </c>
    </row>
    <row r="133" spans="1:65" s="2" customFormat="1" ht="123" customHeight="1">
      <c r="A133" s="34"/>
      <c r="B133" s="35"/>
      <c r="C133" s="191" t="s">
        <v>82</v>
      </c>
      <c r="D133" s="191" t="s">
        <v>162</v>
      </c>
      <c r="E133" s="192" t="s">
        <v>174</v>
      </c>
      <c r="F133" s="193" t="s">
        <v>175</v>
      </c>
      <c r="G133" s="194" t="s">
        <v>176</v>
      </c>
      <c r="H133" s="195">
        <v>61.25</v>
      </c>
      <c r="I133" s="196"/>
      <c r="J133" s="197">
        <f>ROUND(I133*H133,2)</f>
        <v>0</v>
      </c>
      <c r="K133" s="193" t="s">
        <v>177</v>
      </c>
      <c r="L133" s="39"/>
      <c r="M133" s="198" t="s">
        <v>1</v>
      </c>
      <c r="N133" s="199" t="s">
        <v>38</v>
      </c>
      <c r="O133" s="71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2" t="s">
        <v>166</v>
      </c>
      <c r="AT133" s="202" t="s">
        <v>162</v>
      </c>
      <c r="AU133" s="202" t="s">
        <v>82</v>
      </c>
      <c r="AY133" s="17" t="s">
        <v>159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7" t="s">
        <v>80</v>
      </c>
      <c r="BK133" s="203">
        <f>ROUND(I133*H133,2)</f>
        <v>0</v>
      </c>
      <c r="BL133" s="17" t="s">
        <v>166</v>
      </c>
      <c r="BM133" s="202" t="s">
        <v>917</v>
      </c>
    </row>
    <row r="134" spans="1:65" s="13" customFormat="1">
      <c r="B134" s="204"/>
      <c r="C134" s="205"/>
      <c r="D134" s="206" t="s">
        <v>168</v>
      </c>
      <c r="E134" s="207" t="s">
        <v>1</v>
      </c>
      <c r="F134" s="208" t="s">
        <v>916</v>
      </c>
      <c r="G134" s="205"/>
      <c r="H134" s="209">
        <v>61.25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168</v>
      </c>
      <c r="AU134" s="215" t="s">
        <v>82</v>
      </c>
      <c r="AV134" s="13" t="s">
        <v>82</v>
      </c>
      <c r="AW134" s="13" t="s">
        <v>30</v>
      </c>
      <c r="AX134" s="13" t="s">
        <v>73</v>
      </c>
      <c r="AY134" s="215" t="s">
        <v>159</v>
      </c>
    </row>
    <row r="135" spans="1:65" s="14" customFormat="1">
      <c r="B135" s="216"/>
      <c r="C135" s="217"/>
      <c r="D135" s="206" t="s">
        <v>168</v>
      </c>
      <c r="E135" s="218" t="s">
        <v>1</v>
      </c>
      <c r="F135" s="219" t="s">
        <v>173</v>
      </c>
      <c r="G135" s="217"/>
      <c r="H135" s="220">
        <v>61.25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168</v>
      </c>
      <c r="AU135" s="226" t="s">
        <v>82</v>
      </c>
      <c r="AV135" s="14" t="s">
        <v>166</v>
      </c>
      <c r="AW135" s="14" t="s">
        <v>30</v>
      </c>
      <c r="AX135" s="14" t="s">
        <v>80</v>
      </c>
      <c r="AY135" s="226" t="s">
        <v>159</v>
      </c>
    </row>
    <row r="136" spans="1:65" s="2" customFormat="1" ht="72">
      <c r="A136" s="34"/>
      <c r="B136" s="35"/>
      <c r="C136" s="191" t="s">
        <v>99</v>
      </c>
      <c r="D136" s="191" t="s">
        <v>162</v>
      </c>
      <c r="E136" s="192" t="s">
        <v>184</v>
      </c>
      <c r="F136" s="193" t="s">
        <v>185</v>
      </c>
      <c r="G136" s="194" t="s">
        <v>176</v>
      </c>
      <c r="H136" s="195">
        <v>61.25</v>
      </c>
      <c r="I136" s="196"/>
      <c r="J136" s="197">
        <f>ROUND(I136*H136,2)</f>
        <v>0</v>
      </c>
      <c r="K136" s="193" t="s">
        <v>177</v>
      </c>
      <c r="L136" s="39"/>
      <c r="M136" s="198" t="s">
        <v>1</v>
      </c>
      <c r="N136" s="199" t="s">
        <v>38</v>
      </c>
      <c r="O136" s="71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2" t="s">
        <v>166</v>
      </c>
      <c r="AT136" s="202" t="s">
        <v>162</v>
      </c>
      <c r="AU136" s="202" t="s">
        <v>82</v>
      </c>
      <c r="AY136" s="17" t="s">
        <v>159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" t="s">
        <v>80</v>
      </c>
      <c r="BK136" s="203">
        <f>ROUND(I136*H136,2)</f>
        <v>0</v>
      </c>
      <c r="BL136" s="17" t="s">
        <v>166</v>
      </c>
      <c r="BM136" s="202" t="s">
        <v>918</v>
      </c>
    </row>
    <row r="137" spans="1:65" s="13" customFormat="1">
      <c r="B137" s="204"/>
      <c r="C137" s="205"/>
      <c r="D137" s="206" t="s">
        <v>168</v>
      </c>
      <c r="E137" s="207" t="s">
        <v>1</v>
      </c>
      <c r="F137" s="208" t="s">
        <v>919</v>
      </c>
      <c r="G137" s="205"/>
      <c r="H137" s="209">
        <v>61.25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168</v>
      </c>
      <c r="AU137" s="215" t="s">
        <v>82</v>
      </c>
      <c r="AV137" s="13" t="s">
        <v>82</v>
      </c>
      <c r="AW137" s="13" t="s">
        <v>30</v>
      </c>
      <c r="AX137" s="13" t="s">
        <v>73</v>
      </c>
      <c r="AY137" s="215" t="s">
        <v>159</v>
      </c>
    </row>
    <row r="138" spans="1:65" s="14" customFormat="1">
      <c r="B138" s="216"/>
      <c r="C138" s="217"/>
      <c r="D138" s="206" t="s">
        <v>168</v>
      </c>
      <c r="E138" s="218" t="s">
        <v>1</v>
      </c>
      <c r="F138" s="219" t="s">
        <v>173</v>
      </c>
      <c r="G138" s="217"/>
      <c r="H138" s="220">
        <v>61.25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168</v>
      </c>
      <c r="AU138" s="226" t="s">
        <v>82</v>
      </c>
      <c r="AV138" s="14" t="s">
        <v>166</v>
      </c>
      <c r="AW138" s="14" t="s">
        <v>30</v>
      </c>
      <c r="AX138" s="14" t="s">
        <v>80</v>
      </c>
      <c r="AY138" s="226" t="s">
        <v>159</v>
      </c>
    </row>
    <row r="139" spans="1:65" s="2" customFormat="1" ht="16.5" customHeight="1">
      <c r="A139" s="34"/>
      <c r="B139" s="35"/>
      <c r="C139" s="227" t="s">
        <v>166</v>
      </c>
      <c r="D139" s="227" t="s">
        <v>188</v>
      </c>
      <c r="E139" s="228" t="s">
        <v>189</v>
      </c>
      <c r="F139" s="229" t="s">
        <v>190</v>
      </c>
      <c r="G139" s="230" t="s">
        <v>191</v>
      </c>
      <c r="H139" s="231">
        <v>110.25</v>
      </c>
      <c r="I139" s="232"/>
      <c r="J139" s="233">
        <f>ROUND(I139*H139,2)</f>
        <v>0</v>
      </c>
      <c r="K139" s="229" t="s">
        <v>177</v>
      </c>
      <c r="L139" s="234"/>
      <c r="M139" s="235" t="s">
        <v>1</v>
      </c>
      <c r="N139" s="236" t="s">
        <v>38</v>
      </c>
      <c r="O139" s="71"/>
      <c r="P139" s="200">
        <f>O139*H139</f>
        <v>0</v>
      </c>
      <c r="Q139" s="200">
        <v>1</v>
      </c>
      <c r="R139" s="200">
        <f>Q139*H139</f>
        <v>110.25</v>
      </c>
      <c r="S139" s="200">
        <v>0</v>
      </c>
      <c r="T139" s="20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2" t="s">
        <v>192</v>
      </c>
      <c r="AT139" s="202" t="s">
        <v>188</v>
      </c>
      <c r="AU139" s="202" t="s">
        <v>82</v>
      </c>
      <c r="AY139" s="17" t="s">
        <v>159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" t="s">
        <v>80</v>
      </c>
      <c r="BK139" s="203">
        <f>ROUND(I139*H139,2)</f>
        <v>0</v>
      </c>
      <c r="BL139" s="17" t="s">
        <v>166</v>
      </c>
      <c r="BM139" s="202" t="s">
        <v>920</v>
      </c>
    </row>
    <row r="140" spans="1:65" s="13" customFormat="1">
      <c r="B140" s="204"/>
      <c r="C140" s="205"/>
      <c r="D140" s="206" t="s">
        <v>168</v>
      </c>
      <c r="E140" s="207" t="s">
        <v>1</v>
      </c>
      <c r="F140" s="208" t="s">
        <v>921</v>
      </c>
      <c r="G140" s="205"/>
      <c r="H140" s="209">
        <v>110.25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168</v>
      </c>
      <c r="AU140" s="215" t="s">
        <v>82</v>
      </c>
      <c r="AV140" s="13" t="s">
        <v>82</v>
      </c>
      <c r="AW140" s="13" t="s">
        <v>30</v>
      </c>
      <c r="AX140" s="13" t="s">
        <v>73</v>
      </c>
      <c r="AY140" s="215" t="s">
        <v>159</v>
      </c>
    </row>
    <row r="141" spans="1:65" s="14" customFormat="1">
      <c r="B141" s="216"/>
      <c r="C141" s="217"/>
      <c r="D141" s="206" t="s">
        <v>168</v>
      </c>
      <c r="E141" s="218" t="s">
        <v>1</v>
      </c>
      <c r="F141" s="219" t="s">
        <v>173</v>
      </c>
      <c r="G141" s="217"/>
      <c r="H141" s="220">
        <v>110.25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168</v>
      </c>
      <c r="AU141" s="226" t="s">
        <v>82</v>
      </c>
      <c r="AV141" s="14" t="s">
        <v>166</v>
      </c>
      <c r="AW141" s="14" t="s">
        <v>30</v>
      </c>
      <c r="AX141" s="14" t="s">
        <v>80</v>
      </c>
      <c r="AY141" s="226" t="s">
        <v>159</v>
      </c>
    </row>
    <row r="142" spans="1:65" s="2" customFormat="1" ht="66.75" customHeight="1">
      <c r="A142" s="34"/>
      <c r="B142" s="35"/>
      <c r="C142" s="191" t="s">
        <v>160</v>
      </c>
      <c r="D142" s="191" t="s">
        <v>162</v>
      </c>
      <c r="E142" s="192" t="s">
        <v>824</v>
      </c>
      <c r="F142" s="193" t="s">
        <v>922</v>
      </c>
      <c r="G142" s="194" t="s">
        <v>219</v>
      </c>
      <c r="H142" s="195">
        <v>0.35</v>
      </c>
      <c r="I142" s="196"/>
      <c r="J142" s="197">
        <f>ROUND(I142*H142,2)</f>
        <v>0</v>
      </c>
      <c r="K142" s="193" t="s">
        <v>177</v>
      </c>
      <c r="L142" s="39"/>
      <c r="M142" s="198" t="s">
        <v>1</v>
      </c>
      <c r="N142" s="199" t="s">
        <v>38</v>
      </c>
      <c r="O142" s="71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2" t="s">
        <v>166</v>
      </c>
      <c r="AT142" s="202" t="s">
        <v>162</v>
      </c>
      <c r="AU142" s="202" t="s">
        <v>82</v>
      </c>
      <c r="AY142" s="17" t="s">
        <v>159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" t="s">
        <v>80</v>
      </c>
      <c r="BK142" s="203">
        <f>ROUND(I142*H142,2)</f>
        <v>0</v>
      </c>
      <c r="BL142" s="17" t="s">
        <v>166</v>
      </c>
      <c r="BM142" s="202" t="s">
        <v>923</v>
      </c>
    </row>
    <row r="143" spans="1:65" s="13" customFormat="1">
      <c r="B143" s="204"/>
      <c r="C143" s="205"/>
      <c r="D143" s="206" t="s">
        <v>168</v>
      </c>
      <c r="E143" s="207" t="s">
        <v>1</v>
      </c>
      <c r="F143" s="208" t="s">
        <v>924</v>
      </c>
      <c r="G143" s="205"/>
      <c r="H143" s="209">
        <v>0.35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168</v>
      </c>
      <c r="AU143" s="215" t="s">
        <v>82</v>
      </c>
      <c r="AV143" s="13" t="s">
        <v>82</v>
      </c>
      <c r="AW143" s="13" t="s">
        <v>30</v>
      </c>
      <c r="AX143" s="13" t="s">
        <v>73</v>
      </c>
      <c r="AY143" s="215" t="s">
        <v>159</v>
      </c>
    </row>
    <row r="144" spans="1:65" s="14" customFormat="1">
      <c r="B144" s="216"/>
      <c r="C144" s="217"/>
      <c r="D144" s="206" t="s">
        <v>168</v>
      </c>
      <c r="E144" s="218" t="s">
        <v>1</v>
      </c>
      <c r="F144" s="219" t="s">
        <v>173</v>
      </c>
      <c r="G144" s="217"/>
      <c r="H144" s="220">
        <v>0.35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168</v>
      </c>
      <c r="AU144" s="226" t="s">
        <v>82</v>
      </c>
      <c r="AV144" s="14" t="s">
        <v>166</v>
      </c>
      <c r="AW144" s="14" t="s">
        <v>30</v>
      </c>
      <c r="AX144" s="14" t="s">
        <v>80</v>
      </c>
      <c r="AY144" s="226" t="s">
        <v>159</v>
      </c>
    </row>
    <row r="145" spans="1:65" s="2" customFormat="1" ht="21.75" customHeight="1">
      <c r="A145" s="34"/>
      <c r="B145" s="35"/>
      <c r="C145" s="227" t="s">
        <v>195</v>
      </c>
      <c r="D145" s="227" t="s">
        <v>188</v>
      </c>
      <c r="E145" s="228" t="s">
        <v>196</v>
      </c>
      <c r="F145" s="229" t="s">
        <v>197</v>
      </c>
      <c r="G145" s="230" t="s">
        <v>198</v>
      </c>
      <c r="H145" s="231">
        <v>1</v>
      </c>
      <c r="I145" s="258"/>
      <c r="J145" s="233">
        <f>ROUND(I145*H145,2)</f>
        <v>0</v>
      </c>
      <c r="K145" s="229" t="s">
        <v>177</v>
      </c>
      <c r="L145" s="234"/>
      <c r="M145" s="235" t="s">
        <v>1</v>
      </c>
      <c r="N145" s="236" t="s">
        <v>38</v>
      </c>
      <c r="O145" s="71"/>
      <c r="P145" s="200">
        <f>O145*H145</f>
        <v>0</v>
      </c>
      <c r="Q145" s="200">
        <v>3.70425</v>
      </c>
      <c r="R145" s="200">
        <f>Q145*H145</f>
        <v>3.70425</v>
      </c>
      <c r="S145" s="200">
        <v>0</v>
      </c>
      <c r="T145" s="20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192</v>
      </c>
      <c r="AT145" s="202" t="s">
        <v>188</v>
      </c>
      <c r="AU145" s="202" t="s">
        <v>82</v>
      </c>
      <c r="AY145" s="17" t="s">
        <v>159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80</v>
      </c>
      <c r="BK145" s="203">
        <f>ROUND(I145*H145,2)</f>
        <v>0</v>
      </c>
      <c r="BL145" s="17" t="s">
        <v>166</v>
      </c>
      <c r="BM145" s="202" t="s">
        <v>925</v>
      </c>
    </row>
    <row r="146" spans="1:65" s="15" customFormat="1">
      <c r="B146" s="237"/>
      <c r="C146" s="238"/>
      <c r="D146" s="206" t="s">
        <v>168</v>
      </c>
      <c r="E146" s="239" t="s">
        <v>1</v>
      </c>
      <c r="F146" s="240" t="s">
        <v>200</v>
      </c>
      <c r="G146" s="238"/>
      <c r="H146" s="239" t="s">
        <v>1</v>
      </c>
      <c r="I146" s="241"/>
      <c r="J146" s="238"/>
      <c r="K146" s="238"/>
      <c r="L146" s="242"/>
      <c r="M146" s="243"/>
      <c r="N146" s="244"/>
      <c r="O146" s="244"/>
      <c r="P146" s="244"/>
      <c r="Q146" s="244"/>
      <c r="R146" s="244"/>
      <c r="S146" s="244"/>
      <c r="T146" s="245"/>
      <c r="AT146" s="246" t="s">
        <v>168</v>
      </c>
      <c r="AU146" s="246" t="s">
        <v>82</v>
      </c>
      <c r="AV146" s="15" t="s">
        <v>80</v>
      </c>
      <c r="AW146" s="15" t="s">
        <v>30</v>
      </c>
      <c r="AX146" s="15" t="s">
        <v>73</v>
      </c>
      <c r="AY146" s="246" t="s">
        <v>159</v>
      </c>
    </row>
    <row r="147" spans="1:65" s="13" customFormat="1">
      <c r="B147" s="204"/>
      <c r="C147" s="205"/>
      <c r="D147" s="206" t="s">
        <v>168</v>
      </c>
      <c r="E147" s="207" t="s">
        <v>1</v>
      </c>
      <c r="F147" s="208" t="s">
        <v>80</v>
      </c>
      <c r="G147" s="205"/>
      <c r="H147" s="209">
        <v>1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168</v>
      </c>
      <c r="AU147" s="215" t="s">
        <v>82</v>
      </c>
      <c r="AV147" s="13" t="s">
        <v>82</v>
      </c>
      <c r="AW147" s="13" t="s">
        <v>30</v>
      </c>
      <c r="AX147" s="13" t="s">
        <v>73</v>
      </c>
      <c r="AY147" s="215" t="s">
        <v>159</v>
      </c>
    </row>
    <row r="148" spans="1:65" s="14" customFormat="1">
      <c r="B148" s="216"/>
      <c r="C148" s="217"/>
      <c r="D148" s="206" t="s">
        <v>168</v>
      </c>
      <c r="E148" s="218" t="s">
        <v>1</v>
      </c>
      <c r="F148" s="219" t="s">
        <v>173</v>
      </c>
      <c r="G148" s="217"/>
      <c r="H148" s="220">
        <v>1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168</v>
      </c>
      <c r="AU148" s="226" t="s">
        <v>82</v>
      </c>
      <c r="AV148" s="14" t="s">
        <v>166</v>
      </c>
      <c r="AW148" s="14" t="s">
        <v>30</v>
      </c>
      <c r="AX148" s="14" t="s">
        <v>80</v>
      </c>
      <c r="AY148" s="226" t="s">
        <v>159</v>
      </c>
    </row>
    <row r="149" spans="1:65" s="2" customFormat="1" ht="24">
      <c r="A149" s="34"/>
      <c r="B149" s="35"/>
      <c r="C149" s="227" t="s">
        <v>202</v>
      </c>
      <c r="D149" s="227" t="s">
        <v>188</v>
      </c>
      <c r="E149" s="228" t="s">
        <v>638</v>
      </c>
      <c r="F149" s="229" t="s">
        <v>635</v>
      </c>
      <c r="G149" s="230" t="s">
        <v>198</v>
      </c>
      <c r="H149" s="231">
        <v>59</v>
      </c>
      <c r="I149" s="258"/>
      <c r="J149" s="233">
        <f>ROUND(I149*H149,2)</f>
        <v>0</v>
      </c>
      <c r="K149" s="229" t="s">
        <v>177</v>
      </c>
      <c r="L149" s="234"/>
      <c r="M149" s="235" t="s">
        <v>1</v>
      </c>
      <c r="N149" s="236" t="s">
        <v>38</v>
      </c>
      <c r="O149" s="71"/>
      <c r="P149" s="200">
        <f>O149*H149</f>
        <v>0</v>
      </c>
      <c r="Q149" s="200">
        <v>0.32700000000000001</v>
      </c>
      <c r="R149" s="200">
        <f>Q149*H149</f>
        <v>19.292999999999999</v>
      </c>
      <c r="S149" s="200">
        <v>0</v>
      </c>
      <c r="T149" s="20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2" t="s">
        <v>192</v>
      </c>
      <c r="AT149" s="202" t="s">
        <v>188</v>
      </c>
      <c r="AU149" s="202" t="s">
        <v>82</v>
      </c>
      <c r="AY149" s="17" t="s">
        <v>159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7" t="s">
        <v>80</v>
      </c>
      <c r="BK149" s="203">
        <f>ROUND(I149*H149,2)</f>
        <v>0</v>
      </c>
      <c r="BL149" s="17" t="s">
        <v>166</v>
      </c>
      <c r="BM149" s="202" t="s">
        <v>926</v>
      </c>
    </row>
    <row r="150" spans="1:65" s="15" customFormat="1">
      <c r="B150" s="237"/>
      <c r="C150" s="238"/>
      <c r="D150" s="206" t="s">
        <v>168</v>
      </c>
      <c r="E150" s="239" t="s">
        <v>1</v>
      </c>
      <c r="F150" s="240" t="s">
        <v>200</v>
      </c>
      <c r="G150" s="238"/>
      <c r="H150" s="239" t="s">
        <v>1</v>
      </c>
      <c r="I150" s="241"/>
      <c r="J150" s="238"/>
      <c r="K150" s="238"/>
      <c r="L150" s="242"/>
      <c r="M150" s="243"/>
      <c r="N150" s="244"/>
      <c r="O150" s="244"/>
      <c r="P150" s="244"/>
      <c r="Q150" s="244"/>
      <c r="R150" s="244"/>
      <c r="S150" s="244"/>
      <c r="T150" s="245"/>
      <c r="AT150" s="246" t="s">
        <v>168</v>
      </c>
      <c r="AU150" s="246" t="s">
        <v>82</v>
      </c>
      <c r="AV150" s="15" t="s">
        <v>80</v>
      </c>
      <c r="AW150" s="15" t="s">
        <v>30</v>
      </c>
      <c r="AX150" s="15" t="s">
        <v>73</v>
      </c>
      <c r="AY150" s="246" t="s">
        <v>159</v>
      </c>
    </row>
    <row r="151" spans="1:65" s="13" customFormat="1">
      <c r="B151" s="204"/>
      <c r="C151" s="205"/>
      <c r="D151" s="206" t="s">
        <v>168</v>
      </c>
      <c r="E151" s="207" t="s">
        <v>1</v>
      </c>
      <c r="F151" s="208" t="s">
        <v>598</v>
      </c>
      <c r="G151" s="205"/>
      <c r="H151" s="209">
        <v>59</v>
      </c>
      <c r="I151" s="210"/>
      <c r="J151" s="205"/>
      <c r="K151" s="205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168</v>
      </c>
      <c r="AU151" s="215" t="s">
        <v>82</v>
      </c>
      <c r="AV151" s="13" t="s">
        <v>82</v>
      </c>
      <c r="AW151" s="13" t="s">
        <v>30</v>
      </c>
      <c r="AX151" s="13" t="s">
        <v>73</v>
      </c>
      <c r="AY151" s="215" t="s">
        <v>159</v>
      </c>
    </row>
    <row r="152" spans="1:65" s="14" customFormat="1">
      <c r="B152" s="216"/>
      <c r="C152" s="217"/>
      <c r="D152" s="206" t="s">
        <v>168</v>
      </c>
      <c r="E152" s="218" t="s">
        <v>1</v>
      </c>
      <c r="F152" s="219" t="s">
        <v>173</v>
      </c>
      <c r="G152" s="217"/>
      <c r="H152" s="220">
        <v>59</v>
      </c>
      <c r="I152" s="221"/>
      <c r="J152" s="217"/>
      <c r="K152" s="217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168</v>
      </c>
      <c r="AU152" s="226" t="s">
        <v>82</v>
      </c>
      <c r="AV152" s="14" t="s">
        <v>166</v>
      </c>
      <c r="AW152" s="14" t="s">
        <v>30</v>
      </c>
      <c r="AX152" s="14" t="s">
        <v>80</v>
      </c>
      <c r="AY152" s="226" t="s">
        <v>159</v>
      </c>
    </row>
    <row r="153" spans="1:65" s="2" customFormat="1" ht="24">
      <c r="A153" s="34"/>
      <c r="B153" s="35"/>
      <c r="C153" s="227" t="s">
        <v>192</v>
      </c>
      <c r="D153" s="227" t="s">
        <v>188</v>
      </c>
      <c r="E153" s="228" t="s">
        <v>927</v>
      </c>
      <c r="F153" s="229" t="s">
        <v>928</v>
      </c>
      <c r="G153" s="230" t="s">
        <v>198</v>
      </c>
      <c r="H153" s="231">
        <v>168</v>
      </c>
      <c r="I153" s="232"/>
      <c r="J153" s="233">
        <f>ROUND(I153*H153,2)</f>
        <v>0</v>
      </c>
      <c r="K153" s="229" t="s">
        <v>177</v>
      </c>
      <c r="L153" s="234"/>
      <c r="M153" s="235" t="s">
        <v>1</v>
      </c>
      <c r="N153" s="236" t="s">
        <v>38</v>
      </c>
      <c r="O153" s="71"/>
      <c r="P153" s="200">
        <f>O153*H153</f>
        <v>0</v>
      </c>
      <c r="Q153" s="200">
        <v>1.0499999999999999E-3</v>
      </c>
      <c r="R153" s="200">
        <f>Q153*H153</f>
        <v>0.1764</v>
      </c>
      <c r="S153" s="200">
        <v>0</v>
      </c>
      <c r="T153" s="20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2" t="s">
        <v>192</v>
      </c>
      <c r="AT153" s="202" t="s">
        <v>188</v>
      </c>
      <c r="AU153" s="202" t="s">
        <v>82</v>
      </c>
      <c r="AY153" s="17" t="s">
        <v>159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7" t="s">
        <v>80</v>
      </c>
      <c r="BK153" s="203">
        <f>ROUND(I153*H153,2)</f>
        <v>0</v>
      </c>
      <c r="BL153" s="17" t="s">
        <v>166</v>
      </c>
      <c r="BM153" s="202" t="s">
        <v>929</v>
      </c>
    </row>
    <row r="154" spans="1:65" s="13" customFormat="1">
      <c r="B154" s="204"/>
      <c r="C154" s="205"/>
      <c r="D154" s="206" t="s">
        <v>168</v>
      </c>
      <c r="E154" s="207" t="s">
        <v>1</v>
      </c>
      <c r="F154" s="208" t="s">
        <v>930</v>
      </c>
      <c r="G154" s="205"/>
      <c r="H154" s="209">
        <v>168</v>
      </c>
      <c r="I154" s="210"/>
      <c r="J154" s="205"/>
      <c r="K154" s="205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168</v>
      </c>
      <c r="AU154" s="215" t="s">
        <v>82</v>
      </c>
      <c r="AV154" s="13" t="s">
        <v>82</v>
      </c>
      <c r="AW154" s="13" t="s">
        <v>30</v>
      </c>
      <c r="AX154" s="13" t="s">
        <v>73</v>
      </c>
      <c r="AY154" s="215" t="s">
        <v>159</v>
      </c>
    </row>
    <row r="155" spans="1:65" s="14" customFormat="1">
      <c r="B155" s="216"/>
      <c r="C155" s="217"/>
      <c r="D155" s="206" t="s">
        <v>168</v>
      </c>
      <c r="E155" s="218" t="s">
        <v>1</v>
      </c>
      <c r="F155" s="219" t="s">
        <v>173</v>
      </c>
      <c r="G155" s="217"/>
      <c r="H155" s="220">
        <v>168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168</v>
      </c>
      <c r="AU155" s="226" t="s">
        <v>82</v>
      </c>
      <c r="AV155" s="14" t="s">
        <v>166</v>
      </c>
      <c r="AW155" s="14" t="s">
        <v>30</v>
      </c>
      <c r="AX155" s="14" t="s">
        <v>80</v>
      </c>
      <c r="AY155" s="226" t="s">
        <v>159</v>
      </c>
    </row>
    <row r="156" spans="1:65" s="2" customFormat="1" ht="90" customHeight="1">
      <c r="A156" s="34"/>
      <c r="B156" s="35"/>
      <c r="C156" s="191" t="s">
        <v>211</v>
      </c>
      <c r="D156" s="191" t="s">
        <v>162</v>
      </c>
      <c r="E156" s="192" t="s">
        <v>838</v>
      </c>
      <c r="F156" s="193" t="s">
        <v>839</v>
      </c>
      <c r="G156" s="194" t="s">
        <v>219</v>
      </c>
      <c r="H156" s="195">
        <v>0.35</v>
      </c>
      <c r="I156" s="196"/>
      <c r="J156" s="197">
        <f>ROUND(I156*H156,2)</f>
        <v>0</v>
      </c>
      <c r="K156" s="193" t="s">
        <v>177</v>
      </c>
      <c r="L156" s="39"/>
      <c r="M156" s="198" t="s">
        <v>1</v>
      </c>
      <c r="N156" s="199" t="s">
        <v>38</v>
      </c>
      <c r="O156" s="71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2" t="s">
        <v>166</v>
      </c>
      <c r="AT156" s="202" t="s">
        <v>162</v>
      </c>
      <c r="AU156" s="202" t="s">
        <v>82</v>
      </c>
      <c r="AY156" s="17" t="s">
        <v>159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7" t="s">
        <v>80</v>
      </c>
      <c r="BK156" s="203">
        <f>ROUND(I156*H156,2)</f>
        <v>0</v>
      </c>
      <c r="BL156" s="17" t="s">
        <v>166</v>
      </c>
      <c r="BM156" s="202" t="s">
        <v>931</v>
      </c>
    </row>
    <row r="157" spans="1:65" s="13" customFormat="1">
      <c r="B157" s="204"/>
      <c r="C157" s="205"/>
      <c r="D157" s="206" t="s">
        <v>168</v>
      </c>
      <c r="E157" s="207" t="s">
        <v>1</v>
      </c>
      <c r="F157" s="208" t="s">
        <v>924</v>
      </c>
      <c r="G157" s="205"/>
      <c r="H157" s="209">
        <v>0.35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168</v>
      </c>
      <c r="AU157" s="215" t="s">
        <v>82</v>
      </c>
      <c r="AV157" s="13" t="s">
        <v>82</v>
      </c>
      <c r="AW157" s="13" t="s">
        <v>30</v>
      </c>
      <c r="AX157" s="13" t="s">
        <v>73</v>
      </c>
      <c r="AY157" s="215" t="s">
        <v>159</v>
      </c>
    </row>
    <row r="158" spans="1:65" s="14" customFormat="1">
      <c r="B158" s="216"/>
      <c r="C158" s="217"/>
      <c r="D158" s="206" t="s">
        <v>168</v>
      </c>
      <c r="E158" s="218" t="s">
        <v>1</v>
      </c>
      <c r="F158" s="219" t="s">
        <v>173</v>
      </c>
      <c r="G158" s="217"/>
      <c r="H158" s="220">
        <v>0.35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168</v>
      </c>
      <c r="AU158" s="226" t="s">
        <v>82</v>
      </c>
      <c r="AV158" s="14" t="s">
        <v>166</v>
      </c>
      <c r="AW158" s="14" t="s">
        <v>30</v>
      </c>
      <c r="AX158" s="14" t="s">
        <v>80</v>
      </c>
      <c r="AY158" s="226" t="s">
        <v>159</v>
      </c>
    </row>
    <row r="159" spans="1:65" s="2" customFormat="1" ht="96">
      <c r="A159" s="34"/>
      <c r="B159" s="35"/>
      <c r="C159" s="191" t="s">
        <v>216</v>
      </c>
      <c r="D159" s="191" t="s">
        <v>162</v>
      </c>
      <c r="E159" s="192" t="s">
        <v>227</v>
      </c>
      <c r="F159" s="193" t="s">
        <v>228</v>
      </c>
      <c r="G159" s="194" t="s">
        <v>229</v>
      </c>
      <c r="H159" s="195">
        <v>8</v>
      </c>
      <c r="I159" s="196"/>
      <c r="J159" s="197">
        <f>ROUND(I159*H159,2)</f>
        <v>0</v>
      </c>
      <c r="K159" s="193" t="s">
        <v>177</v>
      </c>
      <c r="L159" s="39"/>
      <c r="M159" s="198" t="s">
        <v>1</v>
      </c>
      <c r="N159" s="199" t="s">
        <v>38</v>
      </c>
      <c r="O159" s="71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2" t="s">
        <v>166</v>
      </c>
      <c r="AT159" s="202" t="s">
        <v>162</v>
      </c>
      <c r="AU159" s="202" t="s">
        <v>82</v>
      </c>
      <c r="AY159" s="17" t="s">
        <v>159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7" t="s">
        <v>80</v>
      </c>
      <c r="BK159" s="203">
        <f>ROUND(I159*H159,2)</f>
        <v>0</v>
      </c>
      <c r="BL159" s="17" t="s">
        <v>166</v>
      </c>
      <c r="BM159" s="202" t="s">
        <v>932</v>
      </c>
    </row>
    <row r="160" spans="1:65" s="13" customFormat="1">
      <c r="B160" s="204"/>
      <c r="C160" s="205"/>
      <c r="D160" s="206" t="s">
        <v>168</v>
      </c>
      <c r="E160" s="207" t="s">
        <v>1</v>
      </c>
      <c r="F160" s="208" t="s">
        <v>192</v>
      </c>
      <c r="G160" s="205"/>
      <c r="H160" s="209">
        <v>8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168</v>
      </c>
      <c r="AU160" s="215" t="s">
        <v>82</v>
      </c>
      <c r="AV160" s="13" t="s">
        <v>82</v>
      </c>
      <c r="AW160" s="13" t="s">
        <v>30</v>
      </c>
      <c r="AX160" s="13" t="s">
        <v>73</v>
      </c>
      <c r="AY160" s="215" t="s">
        <v>159</v>
      </c>
    </row>
    <row r="161" spans="1:65" s="14" customFormat="1">
      <c r="B161" s="216"/>
      <c r="C161" s="217"/>
      <c r="D161" s="206" t="s">
        <v>168</v>
      </c>
      <c r="E161" s="218" t="s">
        <v>1</v>
      </c>
      <c r="F161" s="219" t="s">
        <v>173</v>
      </c>
      <c r="G161" s="217"/>
      <c r="H161" s="220">
        <v>8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168</v>
      </c>
      <c r="AU161" s="226" t="s">
        <v>82</v>
      </c>
      <c r="AV161" s="14" t="s">
        <v>166</v>
      </c>
      <c r="AW161" s="14" t="s">
        <v>30</v>
      </c>
      <c r="AX161" s="14" t="s">
        <v>80</v>
      </c>
      <c r="AY161" s="226" t="s">
        <v>159</v>
      </c>
    </row>
    <row r="162" spans="1:65" s="2" customFormat="1" ht="24">
      <c r="A162" s="34"/>
      <c r="B162" s="35"/>
      <c r="C162" s="227" t="s">
        <v>222</v>
      </c>
      <c r="D162" s="227" t="s">
        <v>188</v>
      </c>
      <c r="E162" s="228" t="s">
        <v>233</v>
      </c>
      <c r="F162" s="229" t="s">
        <v>234</v>
      </c>
      <c r="G162" s="230" t="s">
        <v>198</v>
      </c>
      <c r="H162" s="231">
        <v>2</v>
      </c>
      <c r="I162" s="258"/>
      <c r="J162" s="233">
        <f>ROUND(I162*H162,2)</f>
        <v>0</v>
      </c>
      <c r="K162" s="229" t="s">
        <v>177</v>
      </c>
      <c r="L162" s="234"/>
      <c r="M162" s="235" t="s">
        <v>1</v>
      </c>
      <c r="N162" s="236" t="s">
        <v>38</v>
      </c>
      <c r="O162" s="71"/>
      <c r="P162" s="200">
        <f>O162*H162</f>
        <v>0</v>
      </c>
      <c r="Q162" s="200">
        <v>0.24418999999999999</v>
      </c>
      <c r="R162" s="200">
        <f>Q162*H162</f>
        <v>0.48837999999999998</v>
      </c>
      <c r="S162" s="200">
        <v>0</v>
      </c>
      <c r="T162" s="20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2" t="s">
        <v>192</v>
      </c>
      <c r="AT162" s="202" t="s">
        <v>188</v>
      </c>
      <c r="AU162" s="202" t="s">
        <v>82</v>
      </c>
      <c r="AY162" s="17" t="s">
        <v>159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7" t="s">
        <v>80</v>
      </c>
      <c r="BK162" s="203">
        <f>ROUND(I162*H162,2)</f>
        <v>0</v>
      </c>
      <c r="BL162" s="17" t="s">
        <v>166</v>
      </c>
      <c r="BM162" s="202" t="s">
        <v>933</v>
      </c>
    </row>
    <row r="163" spans="1:65" s="15" customFormat="1">
      <c r="B163" s="237"/>
      <c r="C163" s="238"/>
      <c r="D163" s="206" t="s">
        <v>168</v>
      </c>
      <c r="E163" s="239" t="s">
        <v>1</v>
      </c>
      <c r="F163" s="240" t="s">
        <v>200</v>
      </c>
      <c r="G163" s="238"/>
      <c r="H163" s="239" t="s">
        <v>1</v>
      </c>
      <c r="I163" s="241"/>
      <c r="J163" s="238"/>
      <c r="K163" s="238"/>
      <c r="L163" s="242"/>
      <c r="M163" s="243"/>
      <c r="N163" s="244"/>
      <c r="O163" s="244"/>
      <c r="P163" s="244"/>
      <c r="Q163" s="244"/>
      <c r="R163" s="244"/>
      <c r="S163" s="244"/>
      <c r="T163" s="245"/>
      <c r="AT163" s="246" t="s">
        <v>168</v>
      </c>
      <c r="AU163" s="246" t="s">
        <v>82</v>
      </c>
      <c r="AV163" s="15" t="s">
        <v>80</v>
      </c>
      <c r="AW163" s="15" t="s">
        <v>30</v>
      </c>
      <c r="AX163" s="15" t="s">
        <v>73</v>
      </c>
      <c r="AY163" s="246" t="s">
        <v>159</v>
      </c>
    </row>
    <row r="164" spans="1:65" s="13" customFormat="1">
      <c r="B164" s="204"/>
      <c r="C164" s="205"/>
      <c r="D164" s="206" t="s">
        <v>168</v>
      </c>
      <c r="E164" s="207" t="s">
        <v>1</v>
      </c>
      <c r="F164" s="208" t="s">
        <v>82</v>
      </c>
      <c r="G164" s="205"/>
      <c r="H164" s="209">
        <v>2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168</v>
      </c>
      <c r="AU164" s="215" t="s">
        <v>82</v>
      </c>
      <c r="AV164" s="13" t="s">
        <v>82</v>
      </c>
      <c r="AW164" s="13" t="s">
        <v>30</v>
      </c>
      <c r="AX164" s="13" t="s">
        <v>73</v>
      </c>
      <c r="AY164" s="215" t="s">
        <v>159</v>
      </c>
    </row>
    <row r="165" spans="1:65" s="14" customFormat="1">
      <c r="B165" s="216"/>
      <c r="C165" s="217"/>
      <c r="D165" s="206" t="s">
        <v>168</v>
      </c>
      <c r="E165" s="218" t="s">
        <v>1</v>
      </c>
      <c r="F165" s="219" t="s">
        <v>173</v>
      </c>
      <c r="G165" s="217"/>
      <c r="H165" s="220">
        <v>2</v>
      </c>
      <c r="I165" s="221"/>
      <c r="J165" s="217"/>
      <c r="K165" s="217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168</v>
      </c>
      <c r="AU165" s="226" t="s">
        <v>82</v>
      </c>
      <c r="AV165" s="14" t="s">
        <v>166</v>
      </c>
      <c r="AW165" s="14" t="s">
        <v>30</v>
      </c>
      <c r="AX165" s="14" t="s">
        <v>80</v>
      </c>
      <c r="AY165" s="226" t="s">
        <v>159</v>
      </c>
    </row>
    <row r="166" spans="1:65" s="2" customFormat="1" ht="134.25" customHeight="1">
      <c r="A166" s="34"/>
      <c r="B166" s="35"/>
      <c r="C166" s="191" t="s">
        <v>313</v>
      </c>
      <c r="D166" s="191" t="s">
        <v>162</v>
      </c>
      <c r="E166" s="192" t="s">
        <v>241</v>
      </c>
      <c r="F166" s="193" t="s">
        <v>242</v>
      </c>
      <c r="G166" s="194" t="s">
        <v>219</v>
      </c>
      <c r="H166" s="195">
        <v>0.09</v>
      </c>
      <c r="I166" s="196"/>
      <c r="J166" s="197">
        <f>ROUND(I166*H166,2)</f>
        <v>0</v>
      </c>
      <c r="K166" s="193" t="s">
        <v>177</v>
      </c>
      <c r="L166" s="39"/>
      <c r="M166" s="198" t="s">
        <v>1</v>
      </c>
      <c r="N166" s="199" t="s">
        <v>38</v>
      </c>
      <c r="O166" s="71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2" t="s">
        <v>166</v>
      </c>
      <c r="AT166" s="202" t="s">
        <v>162</v>
      </c>
      <c r="AU166" s="202" t="s">
        <v>82</v>
      </c>
      <c r="AY166" s="17" t="s">
        <v>159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7" t="s">
        <v>80</v>
      </c>
      <c r="BK166" s="203">
        <f>ROUND(I166*H166,2)</f>
        <v>0</v>
      </c>
      <c r="BL166" s="17" t="s">
        <v>166</v>
      </c>
      <c r="BM166" s="202" t="s">
        <v>934</v>
      </c>
    </row>
    <row r="167" spans="1:65" s="13" customFormat="1">
      <c r="B167" s="204"/>
      <c r="C167" s="205"/>
      <c r="D167" s="206" t="s">
        <v>168</v>
      </c>
      <c r="E167" s="207" t="s">
        <v>1</v>
      </c>
      <c r="F167" s="208" t="s">
        <v>935</v>
      </c>
      <c r="G167" s="205"/>
      <c r="H167" s="209">
        <v>0.09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168</v>
      </c>
      <c r="AU167" s="215" t="s">
        <v>82</v>
      </c>
      <c r="AV167" s="13" t="s">
        <v>82</v>
      </c>
      <c r="AW167" s="13" t="s">
        <v>30</v>
      </c>
      <c r="AX167" s="13" t="s">
        <v>73</v>
      </c>
      <c r="AY167" s="215" t="s">
        <v>159</v>
      </c>
    </row>
    <row r="168" spans="1:65" s="14" customFormat="1">
      <c r="B168" s="216"/>
      <c r="C168" s="217"/>
      <c r="D168" s="206" t="s">
        <v>168</v>
      </c>
      <c r="E168" s="218" t="s">
        <v>1</v>
      </c>
      <c r="F168" s="219" t="s">
        <v>173</v>
      </c>
      <c r="G168" s="217"/>
      <c r="H168" s="220">
        <v>0.09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168</v>
      </c>
      <c r="AU168" s="226" t="s">
        <v>82</v>
      </c>
      <c r="AV168" s="14" t="s">
        <v>166</v>
      </c>
      <c r="AW168" s="14" t="s">
        <v>30</v>
      </c>
      <c r="AX168" s="14" t="s">
        <v>80</v>
      </c>
      <c r="AY168" s="226" t="s">
        <v>159</v>
      </c>
    </row>
    <row r="169" spans="1:65" s="2" customFormat="1" ht="66.75" customHeight="1">
      <c r="A169" s="34"/>
      <c r="B169" s="35"/>
      <c r="C169" s="191" t="s">
        <v>226</v>
      </c>
      <c r="D169" s="191" t="s">
        <v>162</v>
      </c>
      <c r="E169" s="192" t="s">
        <v>936</v>
      </c>
      <c r="F169" s="193" t="s">
        <v>937</v>
      </c>
      <c r="G169" s="194" t="s">
        <v>229</v>
      </c>
      <c r="H169" s="195">
        <v>25.2</v>
      </c>
      <c r="I169" s="196"/>
      <c r="J169" s="197">
        <f>ROUND(I169*H169,2)</f>
        <v>0</v>
      </c>
      <c r="K169" s="193" t="s">
        <v>177</v>
      </c>
      <c r="L169" s="39"/>
      <c r="M169" s="198" t="s">
        <v>1</v>
      </c>
      <c r="N169" s="199" t="s">
        <v>38</v>
      </c>
      <c r="O169" s="71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2" t="s">
        <v>166</v>
      </c>
      <c r="AT169" s="202" t="s">
        <v>162</v>
      </c>
      <c r="AU169" s="202" t="s">
        <v>82</v>
      </c>
      <c r="AY169" s="17" t="s">
        <v>159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7" t="s">
        <v>80</v>
      </c>
      <c r="BK169" s="203">
        <f>ROUND(I169*H169,2)</f>
        <v>0</v>
      </c>
      <c r="BL169" s="17" t="s">
        <v>166</v>
      </c>
      <c r="BM169" s="202" t="s">
        <v>938</v>
      </c>
    </row>
    <row r="170" spans="1:65" s="13" customFormat="1">
      <c r="B170" s="204"/>
      <c r="C170" s="205"/>
      <c r="D170" s="206" t="s">
        <v>168</v>
      </c>
      <c r="E170" s="207" t="s">
        <v>1</v>
      </c>
      <c r="F170" s="208" t="s">
        <v>939</v>
      </c>
      <c r="G170" s="205"/>
      <c r="H170" s="209">
        <v>25.2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168</v>
      </c>
      <c r="AU170" s="215" t="s">
        <v>82</v>
      </c>
      <c r="AV170" s="13" t="s">
        <v>82</v>
      </c>
      <c r="AW170" s="13" t="s">
        <v>30</v>
      </c>
      <c r="AX170" s="13" t="s">
        <v>73</v>
      </c>
      <c r="AY170" s="215" t="s">
        <v>159</v>
      </c>
    </row>
    <row r="171" spans="1:65" s="14" customFormat="1">
      <c r="B171" s="216"/>
      <c r="C171" s="217"/>
      <c r="D171" s="206" t="s">
        <v>168</v>
      </c>
      <c r="E171" s="218" t="s">
        <v>1</v>
      </c>
      <c r="F171" s="219" t="s">
        <v>173</v>
      </c>
      <c r="G171" s="217"/>
      <c r="H171" s="220">
        <v>25.2</v>
      </c>
      <c r="I171" s="221"/>
      <c r="J171" s="217"/>
      <c r="K171" s="217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168</v>
      </c>
      <c r="AU171" s="226" t="s">
        <v>82</v>
      </c>
      <c r="AV171" s="14" t="s">
        <v>166</v>
      </c>
      <c r="AW171" s="14" t="s">
        <v>30</v>
      </c>
      <c r="AX171" s="14" t="s">
        <v>80</v>
      </c>
      <c r="AY171" s="226" t="s">
        <v>159</v>
      </c>
    </row>
    <row r="172" spans="1:65" s="2" customFormat="1" ht="24">
      <c r="A172" s="34"/>
      <c r="B172" s="35"/>
      <c r="C172" s="227" t="s">
        <v>232</v>
      </c>
      <c r="D172" s="227" t="s">
        <v>188</v>
      </c>
      <c r="E172" s="228" t="s">
        <v>940</v>
      </c>
      <c r="F172" s="229" t="s">
        <v>941</v>
      </c>
      <c r="G172" s="230" t="s">
        <v>229</v>
      </c>
      <c r="H172" s="231">
        <v>25.2</v>
      </c>
      <c r="I172" s="232"/>
      <c r="J172" s="233">
        <f>ROUND(I172*H172,2)</f>
        <v>0</v>
      </c>
      <c r="K172" s="229" t="s">
        <v>177</v>
      </c>
      <c r="L172" s="234"/>
      <c r="M172" s="235" t="s">
        <v>1</v>
      </c>
      <c r="N172" s="236" t="s">
        <v>38</v>
      </c>
      <c r="O172" s="71"/>
      <c r="P172" s="200">
        <f>O172*H172</f>
        <v>0</v>
      </c>
      <c r="Q172" s="200">
        <v>0</v>
      </c>
      <c r="R172" s="200">
        <f>Q172*H172</f>
        <v>0</v>
      </c>
      <c r="S172" s="200">
        <v>0</v>
      </c>
      <c r="T172" s="201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2" t="s">
        <v>192</v>
      </c>
      <c r="AT172" s="202" t="s">
        <v>188</v>
      </c>
      <c r="AU172" s="202" t="s">
        <v>82</v>
      </c>
      <c r="AY172" s="17" t="s">
        <v>159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7" t="s">
        <v>80</v>
      </c>
      <c r="BK172" s="203">
        <f>ROUND(I172*H172,2)</f>
        <v>0</v>
      </c>
      <c r="BL172" s="17" t="s">
        <v>166</v>
      </c>
      <c r="BM172" s="202" t="s">
        <v>942</v>
      </c>
    </row>
    <row r="173" spans="1:65" s="13" customFormat="1">
      <c r="B173" s="204"/>
      <c r="C173" s="205"/>
      <c r="D173" s="206" t="s">
        <v>168</v>
      </c>
      <c r="E173" s="207" t="s">
        <v>1</v>
      </c>
      <c r="F173" s="208" t="s">
        <v>939</v>
      </c>
      <c r="G173" s="205"/>
      <c r="H173" s="209">
        <v>25.2</v>
      </c>
      <c r="I173" s="210"/>
      <c r="J173" s="205"/>
      <c r="K173" s="205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168</v>
      </c>
      <c r="AU173" s="215" t="s">
        <v>82</v>
      </c>
      <c r="AV173" s="13" t="s">
        <v>82</v>
      </c>
      <c r="AW173" s="13" t="s">
        <v>30</v>
      </c>
      <c r="AX173" s="13" t="s">
        <v>73</v>
      </c>
      <c r="AY173" s="215" t="s">
        <v>159</v>
      </c>
    </row>
    <row r="174" spans="1:65" s="14" customFormat="1">
      <c r="B174" s="216"/>
      <c r="C174" s="217"/>
      <c r="D174" s="206" t="s">
        <v>168</v>
      </c>
      <c r="E174" s="218" t="s">
        <v>1</v>
      </c>
      <c r="F174" s="219" t="s">
        <v>173</v>
      </c>
      <c r="G174" s="217"/>
      <c r="H174" s="220">
        <v>25.2</v>
      </c>
      <c r="I174" s="221"/>
      <c r="J174" s="217"/>
      <c r="K174" s="217"/>
      <c r="L174" s="222"/>
      <c r="M174" s="223"/>
      <c r="N174" s="224"/>
      <c r="O174" s="224"/>
      <c r="P174" s="224"/>
      <c r="Q174" s="224"/>
      <c r="R174" s="224"/>
      <c r="S174" s="224"/>
      <c r="T174" s="225"/>
      <c r="AT174" s="226" t="s">
        <v>168</v>
      </c>
      <c r="AU174" s="226" t="s">
        <v>82</v>
      </c>
      <c r="AV174" s="14" t="s">
        <v>166</v>
      </c>
      <c r="AW174" s="14" t="s">
        <v>30</v>
      </c>
      <c r="AX174" s="14" t="s">
        <v>80</v>
      </c>
      <c r="AY174" s="226" t="s">
        <v>159</v>
      </c>
    </row>
    <row r="175" spans="1:65" s="2" customFormat="1" ht="16.5" customHeight="1">
      <c r="A175" s="34"/>
      <c r="B175" s="35"/>
      <c r="C175" s="227" t="s">
        <v>236</v>
      </c>
      <c r="D175" s="227" t="s">
        <v>188</v>
      </c>
      <c r="E175" s="228" t="s">
        <v>943</v>
      </c>
      <c r="F175" s="229" t="s">
        <v>944</v>
      </c>
      <c r="G175" s="230" t="s">
        <v>198</v>
      </c>
      <c r="H175" s="231">
        <v>8</v>
      </c>
      <c r="I175" s="232"/>
      <c r="J175" s="233">
        <f>ROUND(I175*H175,2)</f>
        <v>0</v>
      </c>
      <c r="K175" s="229" t="s">
        <v>177</v>
      </c>
      <c r="L175" s="234"/>
      <c r="M175" s="235" t="s">
        <v>1</v>
      </c>
      <c r="N175" s="236" t="s">
        <v>38</v>
      </c>
      <c r="O175" s="71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2" t="s">
        <v>192</v>
      </c>
      <c r="AT175" s="202" t="s">
        <v>188</v>
      </c>
      <c r="AU175" s="202" t="s">
        <v>82</v>
      </c>
      <c r="AY175" s="17" t="s">
        <v>159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7" t="s">
        <v>80</v>
      </c>
      <c r="BK175" s="203">
        <f>ROUND(I175*H175,2)</f>
        <v>0</v>
      </c>
      <c r="BL175" s="17" t="s">
        <v>166</v>
      </c>
      <c r="BM175" s="202" t="s">
        <v>945</v>
      </c>
    </row>
    <row r="176" spans="1:65" s="13" customFormat="1">
      <c r="B176" s="204"/>
      <c r="C176" s="205"/>
      <c r="D176" s="206" t="s">
        <v>168</v>
      </c>
      <c r="E176" s="207" t="s">
        <v>1</v>
      </c>
      <c r="F176" s="208" t="s">
        <v>648</v>
      </c>
      <c r="G176" s="205"/>
      <c r="H176" s="209">
        <v>8</v>
      </c>
      <c r="I176" s="210"/>
      <c r="J176" s="205"/>
      <c r="K176" s="205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168</v>
      </c>
      <c r="AU176" s="215" t="s">
        <v>82</v>
      </c>
      <c r="AV176" s="13" t="s">
        <v>82</v>
      </c>
      <c r="AW176" s="13" t="s">
        <v>30</v>
      </c>
      <c r="AX176" s="13" t="s">
        <v>73</v>
      </c>
      <c r="AY176" s="215" t="s">
        <v>159</v>
      </c>
    </row>
    <row r="177" spans="1:65" s="14" customFormat="1">
      <c r="B177" s="216"/>
      <c r="C177" s="217"/>
      <c r="D177" s="206" t="s">
        <v>168</v>
      </c>
      <c r="E177" s="218" t="s">
        <v>1</v>
      </c>
      <c r="F177" s="219" t="s">
        <v>173</v>
      </c>
      <c r="G177" s="217"/>
      <c r="H177" s="220">
        <v>8</v>
      </c>
      <c r="I177" s="221"/>
      <c r="J177" s="217"/>
      <c r="K177" s="217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168</v>
      </c>
      <c r="AU177" s="226" t="s">
        <v>82</v>
      </c>
      <c r="AV177" s="14" t="s">
        <v>166</v>
      </c>
      <c r="AW177" s="14" t="s">
        <v>30</v>
      </c>
      <c r="AX177" s="14" t="s">
        <v>80</v>
      </c>
      <c r="AY177" s="226" t="s">
        <v>159</v>
      </c>
    </row>
    <row r="178" spans="1:65" s="2" customFormat="1" ht="48">
      <c r="A178" s="34"/>
      <c r="B178" s="35"/>
      <c r="C178" s="191" t="s">
        <v>8</v>
      </c>
      <c r="D178" s="191" t="s">
        <v>162</v>
      </c>
      <c r="E178" s="192" t="s">
        <v>743</v>
      </c>
      <c r="F178" s="193" t="s">
        <v>744</v>
      </c>
      <c r="G178" s="194" t="s">
        <v>229</v>
      </c>
      <c r="H178" s="195">
        <v>50</v>
      </c>
      <c r="I178" s="196"/>
      <c r="J178" s="197">
        <f>ROUND(I178*H178,2)</f>
        <v>0</v>
      </c>
      <c r="K178" s="193" t="s">
        <v>177</v>
      </c>
      <c r="L178" s="39"/>
      <c r="M178" s="198" t="s">
        <v>1</v>
      </c>
      <c r="N178" s="199" t="s">
        <v>38</v>
      </c>
      <c r="O178" s="71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2" t="s">
        <v>166</v>
      </c>
      <c r="AT178" s="202" t="s">
        <v>162</v>
      </c>
      <c r="AU178" s="202" t="s">
        <v>82</v>
      </c>
      <c r="AY178" s="17" t="s">
        <v>159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7" t="s">
        <v>80</v>
      </c>
      <c r="BK178" s="203">
        <f>ROUND(I178*H178,2)</f>
        <v>0</v>
      </c>
      <c r="BL178" s="17" t="s">
        <v>166</v>
      </c>
      <c r="BM178" s="202" t="s">
        <v>946</v>
      </c>
    </row>
    <row r="179" spans="1:65" s="13" customFormat="1">
      <c r="B179" s="204"/>
      <c r="C179" s="205"/>
      <c r="D179" s="206" t="s">
        <v>168</v>
      </c>
      <c r="E179" s="207" t="s">
        <v>1</v>
      </c>
      <c r="F179" s="208" t="s">
        <v>947</v>
      </c>
      <c r="G179" s="205"/>
      <c r="H179" s="209">
        <v>50</v>
      </c>
      <c r="I179" s="210"/>
      <c r="J179" s="205"/>
      <c r="K179" s="205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168</v>
      </c>
      <c r="AU179" s="215" t="s">
        <v>82</v>
      </c>
      <c r="AV179" s="13" t="s">
        <v>82</v>
      </c>
      <c r="AW179" s="13" t="s">
        <v>30</v>
      </c>
      <c r="AX179" s="13" t="s">
        <v>80</v>
      </c>
      <c r="AY179" s="215" t="s">
        <v>159</v>
      </c>
    </row>
    <row r="180" spans="1:65" s="2" customFormat="1" ht="36">
      <c r="A180" s="34"/>
      <c r="B180" s="35"/>
      <c r="C180" s="191" t="s">
        <v>245</v>
      </c>
      <c r="D180" s="191" t="s">
        <v>162</v>
      </c>
      <c r="E180" s="192" t="s">
        <v>948</v>
      </c>
      <c r="F180" s="193" t="s">
        <v>949</v>
      </c>
      <c r="G180" s="194" t="s">
        <v>229</v>
      </c>
      <c r="H180" s="195">
        <v>100</v>
      </c>
      <c r="I180" s="196"/>
      <c r="J180" s="197">
        <f>ROUND(I180*H180,2)</f>
        <v>0</v>
      </c>
      <c r="K180" s="193" t="s">
        <v>177</v>
      </c>
      <c r="L180" s="39"/>
      <c r="M180" s="198" t="s">
        <v>1</v>
      </c>
      <c r="N180" s="199" t="s">
        <v>38</v>
      </c>
      <c r="O180" s="71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2" t="s">
        <v>166</v>
      </c>
      <c r="AT180" s="202" t="s">
        <v>162</v>
      </c>
      <c r="AU180" s="202" t="s">
        <v>82</v>
      </c>
      <c r="AY180" s="17" t="s">
        <v>159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7" t="s">
        <v>80</v>
      </c>
      <c r="BK180" s="203">
        <f>ROUND(I180*H180,2)</f>
        <v>0</v>
      </c>
      <c r="BL180" s="17" t="s">
        <v>166</v>
      </c>
      <c r="BM180" s="202" t="s">
        <v>950</v>
      </c>
    </row>
    <row r="181" spans="1:65" s="13" customFormat="1">
      <c r="B181" s="204"/>
      <c r="C181" s="205"/>
      <c r="D181" s="206" t="s">
        <v>168</v>
      </c>
      <c r="E181" s="207" t="s">
        <v>1</v>
      </c>
      <c r="F181" s="208" t="s">
        <v>951</v>
      </c>
      <c r="G181" s="205"/>
      <c r="H181" s="209">
        <v>100</v>
      </c>
      <c r="I181" s="210"/>
      <c r="J181" s="205"/>
      <c r="K181" s="205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168</v>
      </c>
      <c r="AU181" s="215" t="s">
        <v>82</v>
      </c>
      <c r="AV181" s="13" t="s">
        <v>82</v>
      </c>
      <c r="AW181" s="13" t="s">
        <v>30</v>
      </c>
      <c r="AX181" s="13" t="s">
        <v>73</v>
      </c>
      <c r="AY181" s="215" t="s">
        <v>159</v>
      </c>
    </row>
    <row r="182" spans="1:65" s="14" customFormat="1">
      <c r="B182" s="216"/>
      <c r="C182" s="217"/>
      <c r="D182" s="206" t="s">
        <v>168</v>
      </c>
      <c r="E182" s="218" t="s">
        <v>1</v>
      </c>
      <c r="F182" s="219" t="s">
        <v>173</v>
      </c>
      <c r="G182" s="217"/>
      <c r="H182" s="220">
        <v>100</v>
      </c>
      <c r="I182" s="221"/>
      <c r="J182" s="217"/>
      <c r="K182" s="217"/>
      <c r="L182" s="222"/>
      <c r="M182" s="223"/>
      <c r="N182" s="224"/>
      <c r="O182" s="224"/>
      <c r="P182" s="224"/>
      <c r="Q182" s="224"/>
      <c r="R182" s="224"/>
      <c r="S182" s="224"/>
      <c r="T182" s="225"/>
      <c r="AT182" s="226" t="s">
        <v>168</v>
      </c>
      <c r="AU182" s="226" t="s">
        <v>82</v>
      </c>
      <c r="AV182" s="14" t="s">
        <v>166</v>
      </c>
      <c r="AW182" s="14" t="s">
        <v>30</v>
      </c>
      <c r="AX182" s="14" t="s">
        <v>80</v>
      </c>
      <c r="AY182" s="226" t="s">
        <v>159</v>
      </c>
    </row>
    <row r="183" spans="1:65" s="2" customFormat="1" ht="55.5" customHeight="1">
      <c r="A183" s="34"/>
      <c r="B183" s="35"/>
      <c r="C183" s="191" t="s">
        <v>251</v>
      </c>
      <c r="D183" s="191" t="s">
        <v>162</v>
      </c>
      <c r="E183" s="192" t="s">
        <v>749</v>
      </c>
      <c r="F183" s="193" t="s">
        <v>750</v>
      </c>
      <c r="G183" s="194" t="s">
        <v>165</v>
      </c>
      <c r="H183" s="195">
        <v>175</v>
      </c>
      <c r="I183" s="196"/>
      <c r="J183" s="197">
        <f>ROUND(I183*H183,2)</f>
        <v>0</v>
      </c>
      <c r="K183" s="193" t="s">
        <v>177</v>
      </c>
      <c r="L183" s="39"/>
      <c r="M183" s="198" t="s">
        <v>1</v>
      </c>
      <c r="N183" s="199" t="s">
        <v>38</v>
      </c>
      <c r="O183" s="71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2" t="s">
        <v>166</v>
      </c>
      <c r="AT183" s="202" t="s">
        <v>162</v>
      </c>
      <c r="AU183" s="202" t="s">
        <v>82</v>
      </c>
      <c r="AY183" s="17" t="s">
        <v>159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7" t="s">
        <v>80</v>
      </c>
      <c r="BK183" s="203">
        <f>ROUND(I183*H183,2)</f>
        <v>0</v>
      </c>
      <c r="BL183" s="17" t="s">
        <v>166</v>
      </c>
      <c r="BM183" s="202" t="s">
        <v>952</v>
      </c>
    </row>
    <row r="184" spans="1:65" s="13" customFormat="1">
      <c r="B184" s="204"/>
      <c r="C184" s="205"/>
      <c r="D184" s="206" t="s">
        <v>168</v>
      </c>
      <c r="E184" s="207" t="s">
        <v>1</v>
      </c>
      <c r="F184" s="208" t="s">
        <v>953</v>
      </c>
      <c r="G184" s="205"/>
      <c r="H184" s="209">
        <v>175</v>
      </c>
      <c r="I184" s="210"/>
      <c r="J184" s="205"/>
      <c r="K184" s="205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168</v>
      </c>
      <c r="AU184" s="215" t="s">
        <v>82</v>
      </c>
      <c r="AV184" s="13" t="s">
        <v>82</v>
      </c>
      <c r="AW184" s="13" t="s">
        <v>30</v>
      </c>
      <c r="AX184" s="13" t="s">
        <v>73</v>
      </c>
      <c r="AY184" s="215" t="s">
        <v>159</v>
      </c>
    </row>
    <row r="185" spans="1:65" s="14" customFormat="1">
      <c r="B185" s="216"/>
      <c r="C185" s="217"/>
      <c r="D185" s="206" t="s">
        <v>168</v>
      </c>
      <c r="E185" s="218" t="s">
        <v>1</v>
      </c>
      <c r="F185" s="219" t="s">
        <v>173</v>
      </c>
      <c r="G185" s="217"/>
      <c r="H185" s="220">
        <v>175</v>
      </c>
      <c r="I185" s="221"/>
      <c r="J185" s="217"/>
      <c r="K185" s="217"/>
      <c r="L185" s="222"/>
      <c r="M185" s="223"/>
      <c r="N185" s="224"/>
      <c r="O185" s="224"/>
      <c r="P185" s="224"/>
      <c r="Q185" s="224"/>
      <c r="R185" s="224"/>
      <c r="S185" s="224"/>
      <c r="T185" s="225"/>
      <c r="AT185" s="226" t="s">
        <v>168</v>
      </c>
      <c r="AU185" s="226" t="s">
        <v>82</v>
      </c>
      <c r="AV185" s="14" t="s">
        <v>166</v>
      </c>
      <c r="AW185" s="14" t="s">
        <v>30</v>
      </c>
      <c r="AX185" s="14" t="s">
        <v>80</v>
      </c>
      <c r="AY185" s="226" t="s">
        <v>159</v>
      </c>
    </row>
    <row r="186" spans="1:65" s="2" customFormat="1" ht="90" customHeight="1">
      <c r="A186" s="34"/>
      <c r="B186" s="35"/>
      <c r="C186" s="191" t="s">
        <v>256</v>
      </c>
      <c r="D186" s="191" t="s">
        <v>162</v>
      </c>
      <c r="E186" s="192" t="s">
        <v>954</v>
      </c>
      <c r="F186" s="193" t="s">
        <v>955</v>
      </c>
      <c r="G186" s="194" t="s">
        <v>165</v>
      </c>
      <c r="H186" s="195">
        <v>100</v>
      </c>
      <c r="I186" s="196"/>
      <c r="J186" s="197">
        <f>ROUND(I186*H186,2)</f>
        <v>0</v>
      </c>
      <c r="K186" s="193" t="s">
        <v>177</v>
      </c>
      <c r="L186" s="39"/>
      <c r="M186" s="198" t="s">
        <v>1</v>
      </c>
      <c r="N186" s="199" t="s">
        <v>38</v>
      </c>
      <c r="O186" s="71"/>
      <c r="P186" s="200">
        <f>O186*H186</f>
        <v>0</v>
      </c>
      <c r="Q186" s="200">
        <v>0</v>
      </c>
      <c r="R186" s="200">
        <f>Q186*H186</f>
        <v>0</v>
      </c>
      <c r="S186" s="200">
        <v>0</v>
      </c>
      <c r="T186" s="201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2" t="s">
        <v>166</v>
      </c>
      <c r="AT186" s="202" t="s">
        <v>162</v>
      </c>
      <c r="AU186" s="202" t="s">
        <v>82</v>
      </c>
      <c r="AY186" s="17" t="s">
        <v>159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7" t="s">
        <v>80</v>
      </c>
      <c r="BK186" s="203">
        <f>ROUND(I186*H186,2)</f>
        <v>0</v>
      </c>
      <c r="BL186" s="17" t="s">
        <v>166</v>
      </c>
      <c r="BM186" s="202" t="s">
        <v>956</v>
      </c>
    </row>
    <row r="187" spans="1:65" s="13" customFormat="1">
      <c r="B187" s="204"/>
      <c r="C187" s="205"/>
      <c r="D187" s="206" t="s">
        <v>168</v>
      </c>
      <c r="E187" s="207" t="s">
        <v>1</v>
      </c>
      <c r="F187" s="208" t="s">
        <v>957</v>
      </c>
      <c r="G187" s="205"/>
      <c r="H187" s="209">
        <v>100</v>
      </c>
      <c r="I187" s="210"/>
      <c r="J187" s="205"/>
      <c r="K187" s="205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168</v>
      </c>
      <c r="AU187" s="215" t="s">
        <v>82</v>
      </c>
      <c r="AV187" s="13" t="s">
        <v>82</v>
      </c>
      <c r="AW187" s="13" t="s">
        <v>30</v>
      </c>
      <c r="AX187" s="13" t="s">
        <v>73</v>
      </c>
      <c r="AY187" s="215" t="s">
        <v>159</v>
      </c>
    </row>
    <row r="188" spans="1:65" s="14" customFormat="1">
      <c r="B188" s="216"/>
      <c r="C188" s="217"/>
      <c r="D188" s="206" t="s">
        <v>168</v>
      </c>
      <c r="E188" s="218" t="s">
        <v>1</v>
      </c>
      <c r="F188" s="219" t="s">
        <v>173</v>
      </c>
      <c r="G188" s="217"/>
      <c r="H188" s="220">
        <v>100</v>
      </c>
      <c r="I188" s="221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168</v>
      </c>
      <c r="AU188" s="226" t="s">
        <v>82</v>
      </c>
      <c r="AV188" s="14" t="s">
        <v>166</v>
      </c>
      <c r="AW188" s="14" t="s">
        <v>30</v>
      </c>
      <c r="AX188" s="14" t="s">
        <v>80</v>
      </c>
      <c r="AY188" s="226" t="s">
        <v>159</v>
      </c>
    </row>
    <row r="189" spans="1:65" s="2" customFormat="1" ht="21.75" customHeight="1">
      <c r="A189" s="34"/>
      <c r="B189" s="35"/>
      <c r="C189" s="227" t="s">
        <v>262</v>
      </c>
      <c r="D189" s="227" t="s">
        <v>188</v>
      </c>
      <c r="E189" s="228" t="s">
        <v>759</v>
      </c>
      <c r="F189" s="229" t="s">
        <v>760</v>
      </c>
      <c r="G189" s="230" t="s">
        <v>191</v>
      </c>
      <c r="H189" s="231">
        <v>33</v>
      </c>
      <c r="I189" s="232"/>
      <c r="J189" s="233">
        <f>ROUND(I189*H189,2)</f>
        <v>0</v>
      </c>
      <c r="K189" s="229" t="s">
        <v>177</v>
      </c>
      <c r="L189" s="234"/>
      <c r="M189" s="235" t="s">
        <v>1</v>
      </c>
      <c r="N189" s="236" t="s">
        <v>38</v>
      </c>
      <c r="O189" s="71"/>
      <c r="P189" s="200">
        <f>O189*H189</f>
        <v>0</v>
      </c>
      <c r="Q189" s="200">
        <v>1</v>
      </c>
      <c r="R189" s="200">
        <f>Q189*H189</f>
        <v>33</v>
      </c>
      <c r="S189" s="200">
        <v>0</v>
      </c>
      <c r="T189" s="201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2" t="s">
        <v>192</v>
      </c>
      <c r="AT189" s="202" t="s">
        <v>188</v>
      </c>
      <c r="AU189" s="202" t="s">
        <v>82</v>
      </c>
      <c r="AY189" s="17" t="s">
        <v>159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7" t="s">
        <v>80</v>
      </c>
      <c r="BK189" s="203">
        <f>ROUND(I189*H189,2)</f>
        <v>0</v>
      </c>
      <c r="BL189" s="17" t="s">
        <v>166</v>
      </c>
      <c r="BM189" s="202" t="s">
        <v>958</v>
      </c>
    </row>
    <row r="190" spans="1:65" s="13" customFormat="1">
      <c r="B190" s="204"/>
      <c r="C190" s="205"/>
      <c r="D190" s="206" t="s">
        <v>168</v>
      </c>
      <c r="E190" s="207" t="s">
        <v>1</v>
      </c>
      <c r="F190" s="208" t="s">
        <v>959</v>
      </c>
      <c r="G190" s="205"/>
      <c r="H190" s="209">
        <v>33</v>
      </c>
      <c r="I190" s="210"/>
      <c r="J190" s="205"/>
      <c r="K190" s="205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168</v>
      </c>
      <c r="AU190" s="215" t="s">
        <v>82</v>
      </c>
      <c r="AV190" s="13" t="s">
        <v>82</v>
      </c>
      <c r="AW190" s="13" t="s">
        <v>30</v>
      </c>
      <c r="AX190" s="13" t="s">
        <v>73</v>
      </c>
      <c r="AY190" s="215" t="s">
        <v>159</v>
      </c>
    </row>
    <row r="191" spans="1:65" s="14" customFormat="1">
      <c r="B191" s="216"/>
      <c r="C191" s="217"/>
      <c r="D191" s="206" t="s">
        <v>168</v>
      </c>
      <c r="E191" s="218" t="s">
        <v>1</v>
      </c>
      <c r="F191" s="219" t="s">
        <v>173</v>
      </c>
      <c r="G191" s="217"/>
      <c r="H191" s="220">
        <v>33</v>
      </c>
      <c r="I191" s="221"/>
      <c r="J191" s="217"/>
      <c r="K191" s="217"/>
      <c r="L191" s="222"/>
      <c r="M191" s="223"/>
      <c r="N191" s="224"/>
      <c r="O191" s="224"/>
      <c r="P191" s="224"/>
      <c r="Q191" s="224"/>
      <c r="R191" s="224"/>
      <c r="S191" s="224"/>
      <c r="T191" s="225"/>
      <c r="AT191" s="226" t="s">
        <v>168</v>
      </c>
      <c r="AU191" s="226" t="s">
        <v>82</v>
      </c>
      <c r="AV191" s="14" t="s">
        <v>166</v>
      </c>
      <c r="AW191" s="14" t="s">
        <v>30</v>
      </c>
      <c r="AX191" s="14" t="s">
        <v>80</v>
      </c>
      <c r="AY191" s="226" t="s">
        <v>159</v>
      </c>
    </row>
    <row r="192" spans="1:65" s="2" customFormat="1" ht="24">
      <c r="A192" s="34"/>
      <c r="B192" s="35"/>
      <c r="C192" s="227" t="s">
        <v>267</v>
      </c>
      <c r="D192" s="227" t="s">
        <v>188</v>
      </c>
      <c r="E192" s="228" t="s">
        <v>583</v>
      </c>
      <c r="F192" s="229" t="s">
        <v>584</v>
      </c>
      <c r="G192" s="230" t="s">
        <v>191</v>
      </c>
      <c r="H192" s="231">
        <v>11</v>
      </c>
      <c r="I192" s="232"/>
      <c r="J192" s="233">
        <f>ROUND(I192*H192,2)</f>
        <v>0</v>
      </c>
      <c r="K192" s="229" t="s">
        <v>177</v>
      </c>
      <c r="L192" s="234"/>
      <c r="M192" s="235" t="s">
        <v>1</v>
      </c>
      <c r="N192" s="236" t="s">
        <v>38</v>
      </c>
      <c r="O192" s="71"/>
      <c r="P192" s="200">
        <f>O192*H192</f>
        <v>0</v>
      </c>
      <c r="Q192" s="200">
        <v>1</v>
      </c>
      <c r="R192" s="200">
        <f>Q192*H192</f>
        <v>11</v>
      </c>
      <c r="S192" s="200">
        <v>0</v>
      </c>
      <c r="T192" s="201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2" t="s">
        <v>192</v>
      </c>
      <c r="AT192" s="202" t="s">
        <v>188</v>
      </c>
      <c r="AU192" s="202" t="s">
        <v>82</v>
      </c>
      <c r="AY192" s="17" t="s">
        <v>159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7" t="s">
        <v>80</v>
      </c>
      <c r="BK192" s="203">
        <f>ROUND(I192*H192,2)</f>
        <v>0</v>
      </c>
      <c r="BL192" s="17" t="s">
        <v>166</v>
      </c>
      <c r="BM192" s="202" t="s">
        <v>960</v>
      </c>
    </row>
    <row r="193" spans="1:65" s="13" customFormat="1">
      <c r="B193" s="204"/>
      <c r="C193" s="205"/>
      <c r="D193" s="206" t="s">
        <v>168</v>
      </c>
      <c r="E193" s="207" t="s">
        <v>1</v>
      </c>
      <c r="F193" s="208" t="s">
        <v>961</v>
      </c>
      <c r="G193" s="205"/>
      <c r="H193" s="209">
        <v>11</v>
      </c>
      <c r="I193" s="210"/>
      <c r="J193" s="205"/>
      <c r="K193" s="205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168</v>
      </c>
      <c r="AU193" s="215" t="s">
        <v>82</v>
      </c>
      <c r="AV193" s="13" t="s">
        <v>82</v>
      </c>
      <c r="AW193" s="13" t="s">
        <v>30</v>
      </c>
      <c r="AX193" s="13" t="s">
        <v>73</v>
      </c>
      <c r="AY193" s="215" t="s">
        <v>159</v>
      </c>
    </row>
    <row r="194" spans="1:65" s="14" customFormat="1">
      <c r="B194" s="216"/>
      <c r="C194" s="217"/>
      <c r="D194" s="206" t="s">
        <v>168</v>
      </c>
      <c r="E194" s="218" t="s">
        <v>1</v>
      </c>
      <c r="F194" s="219" t="s">
        <v>173</v>
      </c>
      <c r="G194" s="217"/>
      <c r="H194" s="220">
        <v>11</v>
      </c>
      <c r="I194" s="221"/>
      <c r="J194" s="217"/>
      <c r="K194" s="217"/>
      <c r="L194" s="222"/>
      <c r="M194" s="223"/>
      <c r="N194" s="224"/>
      <c r="O194" s="224"/>
      <c r="P194" s="224"/>
      <c r="Q194" s="224"/>
      <c r="R194" s="224"/>
      <c r="S194" s="224"/>
      <c r="T194" s="225"/>
      <c r="AT194" s="226" t="s">
        <v>168</v>
      </c>
      <c r="AU194" s="226" t="s">
        <v>82</v>
      </c>
      <c r="AV194" s="14" t="s">
        <v>166</v>
      </c>
      <c r="AW194" s="14" t="s">
        <v>30</v>
      </c>
      <c r="AX194" s="14" t="s">
        <v>80</v>
      </c>
      <c r="AY194" s="226" t="s">
        <v>159</v>
      </c>
    </row>
    <row r="195" spans="1:65" s="2" customFormat="1" ht="21.75" customHeight="1">
      <c r="A195" s="34"/>
      <c r="B195" s="35"/>
      <c r="C195" s="227" t="s">
        <v>7</v>
      </c>
      <c r="D195" s="227" t="s">
        <v>188</v>
      </c>
      <c r="E195" s="228" t="s">
        <v>555</v>
      </c>
      <c r="F195" s="229" t="s">
        <v>556</v>
      </c>
      <c r="G195" s="230" t="s">
        <v>176</v>
      </c>
      <c r="H195" s="231">
        <v>3</v>
      </c>
      <c r="I195" s="232"/>
      <c r="J195" s="233">
        <f>ROUND(I195*H195,2)</f>
        <v>0</v>
      </c>
      <c r="K195" s="229" t="s">
        <v>177</v>
      </c>
      <c r="L195" s="234"/>
      <c r="M195" s="235" t="s">
        <v>1</v>
      </c>
      <c r="N195" s="236" t="s">
        <v>38</v>
      </c>
      <c r="O195" s="71"/>
      <c r="P195" s="200">
        <f>O195*H195</f>
        <v>0</v>
      </c>
      <c r="Q195" s="200">
        <v>2.234</v>
      </c>
      <c r="R195" s="200">
        <f>Q195*H195</f>
        <v>6.702</v>
      </c>
      <c r="S195" s="200">
        <v>0</v>
      </c>
      <c r="T195" s="201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2" t="s">
        <v>192</v>
      </c>
      <c r="AT195" s="202" t="s">
        <v>188</v>
      </c>
      <c r="AU195" s="202" t="s">
        <v>82</v>
      </c>
      <c r="AY195" s="17" t="s">
        <v>159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7" t="s">
        <v>80</v>
      </c>
      <c r="BK195" s="203">
        <f>ROUND(I195*H195,2)</f>
        <v>0</v>
      </c>
      <c r="BL195" s="17" t="s">
        <v>166</v>
      </c>
      <c r="BM195" s="202" t="s">
        <v>962</v>
      </c>
    </row>
    <row r="196" spans="1:65" s="13" customFormat="1">
      <c r="B196" s="204"/>
      <c r="C196" s="205"/>
      <c r="D196" s="206" t="s">
        <v>168</v>
      </c>
      <c r="E196" s="207" t="s">
        <v>1</v>
      </c>
      <c r="F196" s="208" t="s">
        <v>963</v>
      </c>
      <c r="G196" s="205"/>
      <c r="H196" s="209">
        <v>3</v>
      </c>
      <c r="I196" s="210"/>
      <c r="J196" s="205"/>
      <c r="K196" s="205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168</v>
      </c>
      <c r="AU196" s="215" t="s">
        <v>82</v>
      </c>
      <c r="AV196" s="13" t="s">
        <v>82</v>
      </c>
      <c r="AW196" s="13" t="s">
        <v>30</v>
      </c>
      <c r="AX196" s="13" t="s">
        <v>73</v>
      </c>
      <c r="AY196" s="215" t="s">
        <v>159</v>
      </c>
    </row>
    <row r="197" spans="1:65" s="14" customFormat="1">
      <c r="B197" s="216"/>
      <c r="C197" s="217"/>
      <c r="D197" s="206" t="s">
        <v>168</v>
      </c>
      <c r="E197" s="218" t="s">
        <v>1</v>
      </c>
      <c r="F197" s="219" t="s">
        <v>173</v>
      </c>
      <c r="G197" s="217"/>
      <c r="H197" s="220">
        <v>3</v>
      </c>
      <c r="I197" s="221"/>
      <c r="J197" s="217"/>
      <c r="K197" s="217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168</v>
      </c>
      <c r="AU197" s="226" t="s">
        <v>82</v>
      </c>
      <c r="AV197" s="14" t="s">
        <v>166</v>
      </c>
      <c r="AW197" s="14" t="s">
        <v>30</v>
      </c>
      <c r="AX197" s="14" t="s">
        <v>80</v>
      </c>
      <c r="AY197" s="226" t="s">
        <v>159</v>
      </c>
    </row>
    <row r="198" spans="1:65" s="12" customFormat="1" ht="25.9" customHeight="1">
      <c r="B198" s="175"/>
      <c r="C198" s="176"/>
      <c r="D198" s="177" t="s">
        <v>72</v>
      </c>
      <c r="E198" s="178" t="s">
        <v>291</v>
      </c>
      <c r="F198" s="178" t="s">
        <v>292</v>
      </c>
      <c r="G198" s="176"/>
      <c r="H198" s="176"/>
      <c r="I198" s="179"/>
      <c r="J198" s="180">
        <f>BK198</f>
        <v>0</v>
      </c>
      <c r="K198" s="176"/>
      <c r="L198" s="181"/>
      <c r="M198" s="182"/>
      <c r="N198" s="183"/>
      <c r="O198" s="183"/>
      <c r="P198" s="184">
        <f>SUM(P199:P222)</f>
        <v>0</v>
      </c>
      <c r="Q198" s="183"/>
      <c r="R198" s="184">
        <f>SUM(R199:R222)</f>
        <v>0</v>
      </c>
      <c r="S198" s="183"/>
      <c r="T198" s="185">
        <f>SUM(T199:T222)</f>
        <v>0</v>
      </c>
      <c r="AR198" s="186" t="s">
        <v>166</v>
      </c>
      <c r="AT198" s="187" t="s">
        <v>72</v>
      </c>
      <c r="AU198" s="187" t="s">
        <v>73</v>
      </c>
      <c r="AY198" s="186" t="s">
        <v>159</v>
      </c>
      <c r="BK198" s="188">
        <f>SUM(BK199:BK222)</f>
        <v>0</v>
      </c>
    </row>
    <row r="199" spans="1:65" s="2" customFormat="1" ht="128.65" customHeight="1">
      <c r="A199" s="34"/>
      <c r="B199" s="35"/>
      <c r="C199" s="191" t="s">
        <v>276</v>
      </c>
      <c r="D199" s="191" t="s">
        <v>162</v>
      </c>
      <c r="E199" s="192" t="s">
        <v>604</v>
      </c>
      <c r="F199" s="193" t="s">
        <v>605</v>
      </c>
      <c r="G199" s="194" t="s">
        <v>191</v>
      </c>
      <c r="H199" s="195">
        <v>237.952</v>
      </c>
      <c r="I199" s="196"/>
      <c r="J199" s="197">
        <f>ROUND(I199*H199,2)</f>
        <v>0</v>
      </c>
      <c r="K199" s="193" t="s">
        <v>177</v>
      </c>
      <c r="L199" s="39"/>
      <c r="M199" s="198" t="s">
        <v>1</v>
      </c>
      <c r="N199" s="199" t="s">
        <v>38</v>
      </c>
      <c r="O199" s="71"/>
      <c r="P199" s="200">
        <f>O199*H199</f>
        <v>0</v>
      </c>
      <c r="Q199" s="200">
        <v>0</v>
      </c>
      <c r="R199" s="200">
        <f>Q199*H199</f>
        <v>0</v>
      </c>
      <c r="S199" s="200">
        <v>0</v>
      </c>
      <c r="T199" s="20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2" t="s">
        <v>300</v>
      </c>
      <c r="AT199" s="202" t="s">
        <v>162</v>
      </c>
      <c r="AU199" s="202" t="s">
        <v>80</v>
      </c>
      <c r="AY199" s="17" t="s">
        <v>159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7" t="s">
        <v>80</v>
      </c>
      <c r="BK199" s="203">
        <f>ROUND(I199*H199,2)</f>
        <v>0</v>
      </c>
      <c r="BL199" s="17" t="s">
        <v>300</v>
      </c>
      <c r="BM199" s="202" t="s">
        <v>964</v>
      </c>
    </row>
    <row r="200" spans="1:65" s="13" customFormat="1">
      <c r="B200" s="204"/>
      <c r="C200" s="205"/>
      <c r="D200" s="206" t="s">
        <v>168</v>
      </c>
      <c r="E200" s="207" t="s">
        <v>1</v>
      </c>
      <c r="F200" s="208" t="s">
        <v>965</v>
      </c>
      <c r="G200" s="205"/>
      <c r="H200" s="209">
        <v>110.25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168</v>
      </c>
      <c r="AU200" s="215" t="s">
        <v>80</v>
      </c>
      <c r="AV200" s="13" t="s">
        <v>82</v>
      </c>
      <c r="AW200" s="13" t="s">
        <v>30</v>
      </c>
      <c r="AX200" s="13" t="s">
        <v>73</v>
      </c>
      <c r="AY200" s="215" t="s">
        <v>159</v>
      </c>
    </row>
    <row r="201" spans="1:65" s="13" customFormat="1">
      <c r="B201" s="204"/>
      <c r="C201" s="205"/>
      <c r="D201" s="206" t="s">
        <v>168</v>
      </c>
      <c r="E201" s="207" t="s">
        <v>1</v>
      </c>
      <c r="F201" s="208" t="s">
        <v>966</v>
      </c>
      <c r="G201" s="205"/>
      <c r="H201" s="209">
        <v>77</v>
      </c>
      <c r="I201" s="210"/>
      <c r="J201" s="205"/>
      <c r="K201" s="205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168</v>
      </c>
      <c r="AU201" s="215" t="s">
        <v>80</v>
      </c>
      <c r="AV201" s="13" t="s">
        <v>82</v>
      </c>
      <c r="AW201" s="13" t="s">
        <v>30</v>
      </c>
      <c r="AX201" s="13" t="s">
        <v>73</v>
      </c>
      <c r="AY201" s="215" t="s">
        <v>159</v>
      </c>
    </row>
    <row r="202" spans="1:65" s="13" customFormat="1">
      <c r="B202" s="204"/>
      <c r="C202" s="205"/>
      <c r="D202" s="206" t="s">
        <v>168</v>
      </c>
      <c r="E202" s="207" t="s">
        <v>1</v>
      </c>
      <c r="F202" s="208" t="s">
        <v>967</v>
      </c>
      <c r="G202" s="205"/>
      <c r="H202" s="209">
        <v>6.702</v>
      </c>
      <c r="I202" s="210"/>
      <c r="J202" s="205"/>
      <c r="K202" s="205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168</v>
      </c>
      <c r="AU202" s="215" t="s">
        <v>80</v>
      </c>
      <c r="AV202" s="13" t="s">
        <v>82</v>
      </c>
      <c r="AW202" s="13" t="s">
        <v>30</v>
      </c>
      <c r="AX202" s="13" t="s">
        <v>73</v>
      </c>
      <c r="AY202" s="215" t="s">
        <v>159</v>
      </c>
    </row>
    <row r="203" spans="1:65" s="13" customFormat="1">
      <c r="B203" s="204"/>
      <c r="C203" s="205"/>
      <c r="D203" s="206" t="s">
        <v>168</v>
      </c>
      <c r="E203" s="207" t="s">
        <v>1</v>
      </c>
      <c r="F203" s="208" t="s">
        <v>968</v>
      </c>
      <c r="G203" s="205"/>
      <c r="H203" s="209">
        <v>44</v>
      </c>
      <c r="I203" s="210"/>
      <c r="J203" s="205"/>
      <c r="K203" s="205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168</v>
      </c>
      <c r="AU203" s="215" t="s">
        <v>80</v>
      </c>
      <c r="AV203" s="13" t="s">
        <v>82</v>
      </c>
      <c r="AW203" s="13" t="s">
        <v>30</v>
      </c>
      <c r="AX203" s="13" t="s">
        <v>73</v>
      </c>
      <c r="AY203" s="215" t="s">
        <v>159</v>
      </c>
    </row>
    <row r="204" spans="1:65" s="14" customFormat="1">
      <c r="B204" s="216"/>
      <c r="C204" s="217"/>
      <c r="D204" s="206" t="s">
        <v>168</v>
      </c>
      <c r="E204" s="218" t="s">
        <v>1</v>
      </c>
      <c r="F204" s="219" t="s">
        <v>173</v>
      </c>
      <c r="G204" s="217"/>
      <c r="H204" s="220">
        <v>237.952</v>
      </c>
      <c r="I204" s="221"/>
      <c r="J204" s="217"/>
      <c r="K204" s="217"/>
      <c r="L204" s="222"/>
      <c r="M204" s="223"/>
      <c r="N204" s="224"/>
      <c r="O204" s="224"/>
      <c r="P204" s="224"/>
      <c r="Q204" s="224"/>
      <c r="R204" s="224"/>
      <c r="S204" s="224"/>
      <c r="T204" s="225"/>
      <c r="AT204" s="226" t="s">
        <v>168</v>
      </c>
      <c r="AU204" s="226" t="s">
        <v>80</v>
      </c>
      <c r="AV204" s="14" t="s">
        <v>166</v>
      </c>
      <c r="AW204" s="14" t="s">
        <v>30</v>
      </c>
      <c r="AX204" s="14" t="s">
        <v>80</v>
      </c>
      <c r="AY204" s="226" t="s">
        <v>159</v>
      </c>
    </row>
    <row r="205" spans="1:65" s="2" customFormat="1" ht="194.45" customHeight="1">
      <c r="A205" s="34"/>
      <c r="B205" s="35"/>
      <c r="C205" s="191" t="s">
        <v>281</v>
      </c>
      <c r="D205" s="191" t="s">
        <v>162</v>
      </c>
      <c r="E205" s="192" t="s">
        <v>969</v>
      </c>
      <c r="F205" s="193" t="s">
        <v>970</v>
      </c>
      <c r="G205" s="194" t="s">
        <v>191</v>
      </c>
      <c r="H205" s="195">
        <v>9</v>
      </c>
      <c r="I205" s="196"/>
      <c r="J205" s="197">
        <f>ROUND(I205*H205,2)</f>
        <v>0</v>
      </c>
      <c r="K205" s="193" t="s">
        <v>177</v>
      </c>
      <c r="L205" s="39"/>
      <c r="M205" s="198" t="s">
        <v>1</v>
      </c>
      <c r="N205" s="199" t="s">
        <v>38</v>
      </c>
      <c r="O205" s="71"/>
      <c r="P205" s="200">
        <f>O205*H205</f>
        <v>0</v>
      </c>
      <c r="Q205" s="200">
        <v>0</v>
      </c>
      <c r="R205" s="200">
        <f>Q205*H205</f>
        <v>0</v>
      </c>
      <c r="S205" s="200">
        <v>0</v>
      </c>
      <c r="T205" s="201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2" t="s">
        <v>300</v>
      </c>
      <c r="AT205" s="202" t="s">
        <v>162</v>
      </c>
      <c r="AU205" s="202" t="s">
        <v>80</v>
      </c>
      <c r="AY205" s="17" t="s">
        <v>159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7" t="s">
        <v>80</v>
      </c>
      <c r="BK205" s="203">
        <f>ROUND(I205*H205,2)</f>
        <v>0</v>
      </c>
      <c r="BL205" s="17" t="s">
        <v>300</v>
      </c>
      <c r="BM205" s="202" t="s">
        <v>971</v>
      </c>
    </row>
    <row r="206" spans="1:65" s="13" customFormat="1">
      <c r="B206" s="204"/>
      <c r="C206" s="205"/>
      <c r="D206" s="206" t="s">
        <v>168</v>
      </c>
      <c r="E206" s="207" t="s">
        <v>1</v>
      </c>
      <c r="F206" s="208" t="s">
        <v>972</v>
      </c>
      <c r="G206" s="205"/>
      <c r="H206" s="209">
        <v>9</v>
      </c>
      <c r="I206" s="210"/>
      <c r="J206" s="205"/>
      <c r="K206" s="205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168</v>
      </c>
      <c r="AU206" s="215" t="s">
        <v>80</v>
      </c>
      <c r="AV206" s="13" t="s">
        <v>82</v>
      </c>
      <c r="AW206" s="13" t="s">
        <v>30</v>
      </c>
      <c r="AX206" s="13" t="s">
        <v>73</v>
      </c>
      <c r="AY206" s="215" t="s">
        <v>159</v>
      </c>
    </row>
    <row r="207" spans="1:65" s="14" customFormat="1">
      <c r="B207" s="216"/>
      <c r="C207" s="217"/>
      <c r="D207" s="206" t="s">
        <v>168</v>
      </c>
      <c r="E207" s="218" t="s">
        <v>1</v>
      </c>
      <c r="F207" s="219" t="s">
        <v>173</v>
      </c>
      <c r="G207" s="217"/>
      <c r="H207" s="220">
        <v>9</v>
      </c>
      <c r="I207" s="221"/>
      <c r="J207" s="217"/>
      <c r="K207" s="217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168</v>
      </c>
      <c r="AU207" s="226" t="s">
        <v>80</v>
      </c>
      <c r="AV207" s="14" t="s">
        <v>166</v>
      </c>
      <c r="AW207" s="14" t="s">
        <v>30</v>
      </c>
      <c r="AX207" s="14" t="s">
        <v>80</v>
      </c>
      <c r="AY207" s="226" t="s">
        <v>159</v>
      </c>
    </row>
    <row r="208" spans="1:65" s="2" customFormat="1" ht="156.75" customHeight="1">
      <c r="A208" s="34"/>
      <c r="B208" s="35"/>
      <c r="C208" s="191" t="s">
        <v>286</v>
      </c>
      <c r="D208" s="191" t="s">
        <v>162</v>
      </c>
      <c r="E208" s="192" t="s">
        <v>304</v>
      </c>
      <c r="F208" s="193" t="s">
        <v>305</v>
      </c>
      <c r="G208" s="194" t="s">
        <v>191</v>
      </c>
      <c r="H208" s="195">
        <v>110.25</v>
      </c>
      <c r="I208" s="196"/>
      <c r="J208" s="197">
        <f>ROUND(I208*H208,2)</f>
        <v>0</v>
      </c>
      <c r="K208" s="193" t="s">
        <v>177</v>
      </c>
      <c r="L208" s="39"/>
      <c r="M208" s="198" t="s">
        <v>1</v>
      </c>
      <c r="N208" s="199" t="s">
        <v>38</v>
      </c>
      <c r="O208" s="71"/>
      <c r="P208" s="200">
        <f>O208*H208</f>
        <v>0</v>
      </c>
      <c r="Q208" s="200">
        <v>0</v>
      </c>
      <c r="R208" s="200">
        <f>Q208*H208</f>
        <v>0</v>
      </c>
      <c r="S208" s="200">
        <v>0</v>
      </c>
      <c r="T208" s="201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2" t="s">
        <v>300</v>
      </c>
      <c r="AT208" s="202" t="s">
        <v>162</v>
      </c>
      <c r="AU208" s="202" t="s">
        <v>80</v>
      </c>
      <c r="AY208" s="17" t="s">
        <v>159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7" t="s">
        <v>80</v>
      </c>
      <c r="BK208" s="203">
        <f>ROUND(I208*H208,2)</f>
        <v>0</v>
      </c>
      <c r="BL208" s="17" t="s">
        <v>300</v>
      </c>
      <c r="BM208" s="202" t="s">
        <v>973</v>
      </c>
    </row>
    <row r="209" spans="1:65" s="13" customFormat="1">
      <c r="B209" s="204"/>
      <c r="C209" s="205"/>
      <c r="D209" s="206" t="s">
        <v>168</v>
      </c>
      <c r="E209" s="207" t="s">
        <v>1</v>
      </c>
      <c r="F209" s="208" t="s">
        <v>974</v>
      </c>
      <c r="G209" s="205"/>
      <c r="H209" s="209">
        <v>110.25</v>
      </c>
      <c r="I209" s="210"/>
      <c r="J209" s="205"/>
      <c r="K209" s="205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168</v>
      </c>
      <c r="AU209" s="215" t="s">
        <v>80</v>
      </c>
      <c r="AV209" s="13" t="s">
        <v>82</v>
      </c>
      <c r="AW209" s="13" t="s">
        <v>30</v>
      </c>
      <c r="AX209" s="13" t="s">
        <v>73</v>
      </c>
      <c r="AY209" s="215" t="s">
        <v>159</v>
      </c>
    </row>
    <row r="210" spans="1:65" s="14" customFormat="1">
      <c r="B210" s="216"/>
      <c r="C210" s="217"/>
      <c r="D210" s="206" t="s">
        <v>168</v>
      </c>
      <c r="E210" s="218" t="s">
        <v>1</v>
      </c>
      <c r="F210" s="219" t="s">
        <v>173</v>
      </c>
      <c r="G210" s="217"/>
      <c r="H210" s="220">
        <v>110.25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168</v>
      </c>
      <c r="AU210" s="226" t="s">
        <v>80</v>
      </c>
      <c r="AV210" s="14" t="s">
        <v>166</v>
      </c>
      <c r="AW210" s="14" t="s">
        <v>30</v>
      </c>
      <c r="AX210" s="14" t="s">
        <v>80</v>
      </c>
      <c r="AY210" s="226" t="s">
        <v>159</v>
      </c>
    </row>
    <row r="211" spans="1:65" s="2" customFormat="1" ht="90" customHeight="1">
      <c r="A211" s="34"/>
      <c r="B211" s="35"/>
      <c r="C211" s="191" t="s">
        <v>293</v>
      </c>
      <c r="D211" s="191" t="s">
        <v>162</v>
      </c>
      <c r="E211" s="192" t="s">
        <v>903</v>
      </c>
      <c r="F211" s="193" t="s">
        <v>904</v>
      </c>
      <c r="G211" s="194" t="s">
        <v>191</v>
      </c>
      <c r="H211" s="195">
        <v>110.25</v>
      </c>
      <c r="I211" s="196"/>
      <c r="J211" s="197">
        <f>ROUND(I211*H211,2)</f>
        <v>0</v>
      </c>
      <c r="K211" s="193" t="s">
        <v>177</v>
      </c>
      <c r="L211" s="39"/>
      <c r="M211" s="198" t="s">
        <v>1</v>
      </c>
      <c r="N211" s="199" t="s">
        <v>38</v>
      </c>
      <c r="O211" s="71"/>
      <c r="P211" s="200">
        <f>O211*H211</f>
        <v>0</v>
      </c>
      <c r="Q211" s="200">
        <v>0</v>
      </c>
      <c r="R211" s="200">
        <f>Q211*H211</f>
        <v>0</v>
      </c>
      <c r="S211" s="200">
        <v>0</v>
      </c>
      <c r="T211" s="201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2" t="s">
        <v>300</v>
      </c>
      <c r="AT211" s="202" t="s">
        <v>162</v>
      </c>
      <c r="AU211" s="202" t="s">
        <v>80</v>
      </c>
      <c r="AY211" s="17" t="s">
        <v>159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7" t="s">
        <v>80</v>
      </c>
      <c r="BK211" s="203">
        <f>ROUND(I211*H211,2)</f>
        <v>0</v>
      </c>
      <c r="BL211" s="17" t="s">
        <v>300</v>
      </c>
      <c r="BM211" s="202" t="s">
        <v>975</v>
      </c>
    </row>
    <row r="212" spans="1:65" s="13" customFormat="1">
      <c r="B212" s="204"/>
      <c r="C212" s="205"/>
      <c r="D212" s="206" t="s">
        <v>168</v>
      </c>
      <c r="E212" s="207" t="s">
        <v>1</v>
      </c>
      <c r="F212" s="208" t="s">
        <v>976</v>
      </c>
      <c r="G212" s="205"/>
      <c r="H212" s="209">
        <v>110.25</v>
      </c>
      <c r="I212" s="210"/>
      <c r="J212" s="205"/>
      <c r="K212" s="205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168</v>
      </c>
      <c r="AU212" s="215" t="s">
        <v>80</v>
      </c>
      <c r="AV212" s="13" t="s">
        <v>82</v>
      </c>
      <c r="AW212" s="13" t="s">
        <v>30</v>
      </c>
      <c r="AX212" s="13" t="s">
        <v>73</v>
      </c>
      <c r="AY212" s="215" t="s">
        <v>159</v>
      </c>
    </row>
    <row r="213" spans="1:65" s="14" customFormat="1">
      <c r="B213" s="216"/>
      <c r="C213" s="217"/>
      <c r="D213" s="206" t="s">
        <v>168</v>
      </c>
      <c r="E213" s="218" t="s">
        <v>1</v>
      </c>
      <c r="F213" s="219" t="s">
        <v>173</v>
      </c>
      <c r="G213" s="217"/>
      <c r="H213" s="220">
        <v>110.25</v>
      </c>
      <c r="I213" s="221"/>
      <c r="J213" s="217"/>
      <c r="K213" s="217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168</v>
      </c>
      <c r="AU213" s="226" t="s">
        <v>80</v>
      </c>
      <c r="AV213" s="14" t="s">
        <v>166</v>
      </c>
      <c r="AW213" s="14" t="s">
        <v>30</v>
      </c>
      <c r="AX213" s="14" t="s">
        <v>80</v>
      </c>
      <c r="AY213" s="226" t="s">
        <v>159</v>
      </c>
    </row>
    <row r="214" spans="1:65" s="2" customFormat="1" ht="90" customHeight="1">
      <c r="A214" s="34"/>
      <c r="B214" s="35"/>
      <c r="C214" s="191" t="s">
        <v>297</v>
      </c>
      <c r="D214" s="191" t="s">
        <v>162</v>
      </c>
      <c r="E214" s="192" t="s">
        <v>778</v>
      </c>
      <c r="F214" s="193" t="s">
        <v>779</v>
      </c>
      <c r="G214" s="194" t="s">
        <v>191</v>
      </c>
      <c r="H214" s="195">
        <v>77</v>
      </c>
      <c r="I214" s="196"/>
      <c r="J214" s="197">
        <f>ROUND(I214*H214,2)</f>
        <v>0</v>
      </c>
      <c r="K214" s="193" t="s">
        <v>177</v>
      </c>
      <c r="L214" s="39"/>
      <c r="M214" s="198" t="s">
        <v>1</v>
      </c>
      <c r="N214" s="199" t="s">
        <v>38</v>
      </c>
      <c r="O214" s="71"/>
      <c r="P214" s="200">
        <f>O214*H214</f>
        <v>0</v>
      </c>
      <c r="Q214" s="200">
        <v>0</v>
      </c>
      <c r="R214" s="200">
        <f>Q214*H214</f>
        <v>0</v>
      </c>
      <c r="S214" s="200">
        <v>0</v>
      </c>
      <c r="T214" s="201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2" t="s">
        <v>300</v>
      </c>
      <c r="AT214" s="202" t="s">
        <v>162</v>
      </c>
      <c r="AU214" s="202" t="s">
        <v>80</v>
      </c>
      <c r="AY214" s="17" t="s">
        <v>159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7" t="s">
        <v>80</v>
      </c>
      <c r="BK214" s="203">
        <f>ROUND(I214*H214,2)</f>
        <v>0</v>
      </c>
      <c r="BL214" s="17" t="s">
        <v>300</v>
      </c>
      <c r="BM214" s="202" t="s">
        <v>977</v>
      </c>
    </row>
    <row r="215" spans="1:65" s="13" customFormat="1">
      <c r="B215" s="204"/>
      <c r="C215" s="205"/>
      <c r="D215" s="206" t="s">
        <v>168</v>
      </c>
      <c r="E215" s="207" t="s">
        <v>1</v>
      </c>
      <c r="F215" s="208" t="s">
        <v>978</v>
      </c>
      <c r="G215" s="205"/>
      <c r="H215" s="209">
        <v>77</v>
      </c>
      <c r="I215" s="210"/>
      <c r="J215" s="205"/>
      <c r="K215" s="205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168</v>
      </c>
      <c r="AU215" s="215" t="s">
        <v>80</v>
      </c>
      <c r="AV215" s="13" t="s">
        <v>82</v>
      </c>
      <c r="AW215" s="13" t="s">
        <v>30</v>
      </c>
      <c r="AX215" s="13" t="s">
        <v>73</v>
      </c>
      <c r="AY215" s="215" t="s">
        <v>159</v>
      </c>
    </row>
    <row r="216" spans="1:65" s="14" customFormat="1">
      <c r="B216" s="216"/>
      <c r="C216" s="217"/>
      <c r="D216" s="206" t="s">
        <v>168</v>
      </c>
      <c r="E216" s="218" t="s">
        <v>1</v>
      </c>
      <c r="F216" s="219" t="s">
        <v>173</v>
      </c>
      <c r="G216" s="217"/>
      <c r="H216" s="220">
        <v>77</v>
      </c>
      <c r="I216" s="221"/>
      <c r="J216" s="217"/>
      <c r="K216" s="217"/>
      <c r="L216" s="222"/>
      <c r="M216" s="223"/>
      <c r="N216" s="224"/>
      <c r="O216" s="224"/>
      <c r="P216" s="224"/>
      <c r="Q216" s="224"/>
      <c r="R216" s="224"/>
      <c r="S216" s="224"/>
      <c r="T216" s="225"/>
      <c r="AT216" s="226" t="s">
        <v>168</v>
      </c>
      <c r="AU216" s="226" t="s">
        <v>80</v>
      </c>
      <c r="AV216" s="14" t="s">
        <v>166</v>
      </c>
      <c r="AW216" s="14" t="s">
        <v>30</v>
      </c>
      <c r="AX216" s="14" t="s">
        <v>80</v>
      </c>
      <c r="AY216" s="226" t="s">
        <v>159</v>
      </c>
    </row>
    <row r="217" spans="1:65" s="2" customFormat="1" ht="78" customHeight="1">
      <c r="A217" s="34"/>
      <c r="B217" s="35"/>
      <c r="C217" s="191" t="s">
        <v>303</v>
      </c>
      <c r="D217" s="191" t="s">
        <v>162</v>
      </c>
      <c r="E217" s="192" t="s">
        <v>294</v>
      </c>
      <c r="F217" s="193" t="s">
        <v>295</v>
      </c>
      <c r="G217" s="194" t="s">
        <v>198</v>
      </c>
      <c r="H217" s="195">
        <v>1</v>
      </c>
      <c r="I217" s="196"/>
      <c r="J217" s="197">
        <f>ROUND(I217*H217,2)</f>
        <v>0</v>
      </c>
      <c r="K217" s="193" t="s">
        <v>177</v>
      </c>
      <c r="L217" s="39"/>
      <c r="M217" s="198" t="s">
        <v>1</v>
      </c>
      <c r="N217" s="199" t="s">
        <v>38</v>
      </c>
      <c r="O217" s="71"/>
      <c r="P217" s="200">
        <f>O217*H217</f>
        <v>0</v>
      </c>
      <c r="Q217" s="200">
        <v>0</v>
      </c>
      <c r="R217" s="200">
        <f>Q217*H217</f>
        <v>0</v>
      </c>
      <c r="S217" s="200">
        <v>0</v>
      </c>
      <c r="T217" s="201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2" t="s">
        <v>166</v>
      </c>
      <c r="AT217" s="202" t="s">
        <v>162</v>
      </c>
      <c r="AU217" s="202" t="s">
        <v>80</v>
      </c>
      <c r="AY217" s="17" t="s">
        <v>159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7" t="s">
        <v>80</v>
      </c>
      <c r="BK217" s="203">
        <f>ROUND(I217*H217,2)</f>
        <v>0</v>
      </c>
      <c r="BL217" s="17" t="s">
        <v>166</v>
      </c>
      <c r="BM217" s="202" t="s">
        <v>979</v>
      </c>
    </row>
    <row r="218" spans="1:65" s="13" customFormat="1">
      <c r="B218" s="204"/>
      <c r="C218" s="205"/>
      <c r="D218" s="206" t="s">
        <v>168</v>
      </c>
      <c r="E218" s="207" t="s">
        <v>1</v>
      </c>
      <c r="F218" s="208" t="s">
        <v>80</v>
      </c>
      <c r="G218" s="205"/>
      <c r="H218" s="209">
        <v>1</v>
      </c>
      <c r="I218" s="210"/>
      <c r="J218" s="205"/>
      <c r="K218" s="205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168</v>
      </c>
      <c r="AU218" s="215" t="s">
        <v>80</v>
      </c>
      <c r="AV218" s="13" t="s">
        <v>82</v>
      </c>
      <c r="AW218" s="13" t="s">
        <v>30</v>
      </c>
      <c r="AX218" s="13" t="s">
        <v>73</v>
      </c>
      <c r="AY218" s="215" t="s">
        <v>159</v>
      </c>
    </row>
    <row r="219" spans="1:65" s="14" customFormat="1">
      <c r="B219" s="216"/>
      <c r="C219" s="217"/>
      <c r="D219" s="206" t="s">
        <v>168</v>
      </c>
      <c r="E219" s="218" t="s">
        <v>1</v>
      </c>
      <c r="F219" s="219" t="s">
        <v>173</v>
      </c>
      <c r="G219" s="217"/>
      <c r="H219" s="220">
        <v>1</v>
      </c>
      <c r="I219" s="221"/>
      <c r="J219" s="217"/>
      <c r="K219" s="217"/>
      <c r="L219" s="222"/>
      <c r="M219" s="223"/>
      <c r="N219" s="224"/>
      <c r="O219" s="224"/>
      <c r="P219" s="224"/>
      <c r="Q219" s="224"/>
      <c r="R219" s="224"/>
      <c r="S219" s="224"/>
      <c r="T219" s="225"/>
      <c r="AT219" s="226" t="s">
        <v>168</v>
      </c>
      <c r="AU219" s="226" t="s">
        <v>80</v>
      </c>
      <c r="AV219" s="14" t="s">
        <v>166</v>
      </c>
      <c r="AW219" s="14" t="s">
        <v>30</v>
      </c>
      <c r="AX219" s="14" t="s">
        <v>80</v>
      </c>
      <c r="AY219" s="226" t="s">
        <v>159</v>
      </c>
    </row>
    <row r="220" spans="1:65" s="2" customFormat="1" ht="24">
      <c r="A220" s="34"/>
      <c r="B220" s="35"/>
      <c r="C220" s="191" t="s">
        <v>309</v>
      </c>
      <c r="D220" s="191" t="s">
        <v>162</v>
      </c>
      <c r="E220" s="192" t="s">
        <v>770</v>
      </c>
      <c r="F220" s="193" t="s">
        <v>771</v>
      </c>
      <c r="G220" s="194" t="s">
        <v>980</v>
      </c>
      <c r="H220" s="195">
        <v>1</v>
      </c>
      <c r="I220" s="196"/>
      <c r="J220" s="197">
        <f>ROUND(I220*H220,2)</f>
        <v>0</v>
      </c>
      <c r="K220" s="193" t="s">
        <v>177</v>
      </c>
      <c r="L220" s="39"/>
      <c r="M220" s="198" t="s">
        <v>1</v>
      </c>
      <c r="N220" s="199" t="s">
        <v>38</v>
      </c>
      <c r="O220" s="71"/>
      <c r="P220" s="200">
        <f>O220*H220</f>
        <v>0</v>
      </c>
      <c r="Q220" s="200">
        <v>0</v>
      </c>
      <c r="R220" s="200">
        <f>Q220*H220</f>
        <v>0</v>
      </c>
      <c r="S220" s="200">
        <v>0</v>
      </c>
      <c r="T220" s="201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2" t="s">
        <v>166</v>
      </c>
      <c r="AT220" s="202" t="s">
        <v>162</v>
      </c>
      <c r="AU220" s="202" t="s">
        <v>80</v>
      </c>
      <c r="AY220" s="17" t="s">
        <v>159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7" t="s">
        <v>80</v>
      </c>
      <c r="BK220" s="203">
        <f>ROUND(I220*H220,2)</f>
        <v>0</v>
      </c>
      <c r="BL220" s="17" t="s">
        <v>166</v>
      </c>
      <c r="BM220" s="202" t="s">
        <v>981</v>
      </c>
    </row>
    <row r="221" spans="1:65" s="13" customFormat="1">
      <c r="B221" s="204"/>
      <c r="C221" s="205"/>
      <c r="D221" s="206" t="s">
        <v>168</v>
      </c>
      <c r="E221" s="207" t="s">
        <v>1</v>
      </c>
      <c r="F221" s="208" t="s">
        <v>80</v>
      </c>
      <c r="G221" s="205"/>
      <c r="H221" s="209">
        <v>1</v>
      </c>
      <c r="I221" s="210"/>
      <c r="J221" s="205"/>
      <c r="K221" s="205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168</v>
      </c>
      <c r="AU221" s="215" t="s">
        <v>80</v>
      </c>
      <c r="AV221" s="13" t="s">
        <v>82</v>
      </c>
      <c r="AW221" s="13" t="s">
        <v>30</v>
      </c>
      <c r="AX221" s="13" t="s">
        <v>73</v>
      </c>
      <c r="AY221" s="215" t="s">
        <v>159</v>
      </c>
    </row>
    <row r="222" spans="1:65" s="14" customFormat="1">
      <c r="B222" s="216"/>
      <c r="C222" s="217"/>
      <c r="D222" s="206" t="s">
        <v>168</v>
      </c>
      <c r="E222" s="218" t="s">
        <v>1</v>
      </c>
      <c r="F222" s="219" t="s">
        <v>173</v>
      </c>
      <c r="G222" s="217"/>
      <c r="H222" s="220">
        <v>1</v>
      </c>
      <c r="I222" s="221"/>
      <c r="J222" s="217"/>
      <c r="K222" s="217"/>
      <c r="L222" s="222"/>
      <c r="M222" s="247"/>
      <c r="N222" s="248"/>
      <c r="O222" s="248"/>
      <c r="P222" s="248"/>
      <c r="Q222" s="248"/>
      <c r="R222" s="248"/>
      <c r="S222" s="248"/>
      <c r="T222" s="249"/>
      <c r="AT222" s="226" t="s">
        <v>168</v>
      </c>
      <c r="AU222" s="226" t="s">
        <v>80</v>
      </c>
      <c r="AV222" s="14" t="s">
        <v>166</v>
      </c>
      <c r="AW222" s="14" t="s">
        <v>30</v>
      </c>
      <c r="AX222" s="14" t="s">
        <v>80</v>
      </c>
      <c r="AY222" s="226" t="s">
        <v>159</v>
      </c>
    </row>
    <row r="223" spans="1:65" s="2" customFormat="1" ht="6.95" customHeight="1">
      <c r="A223" s="34"/>
      <c r="B223" s="54"/>
      <c r="C223" s="55"/>
      <c r="D223" s="55"/>
      <c r="E223" s="55"/>
      <c r="F223" s="55"/>
      <c r="G223" s="55"/>
      <c r="H223" s="55"/>
      <c r="I223" s="55"/>
      <c r="J223" s="55"/>
      <c r="K223" s="55"/>
      <c r="L223" s="39"/>
      <c r="M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</row>
  </sheetData>
  <sheetProtection algorithmName="SHA-512" hashValue="PP2vXiipfZUIR6o7L5HMLLnL7JJZj1+dD2S8qDQKAb3OZxCYPTTPB8x5oRcKqvbn9mi2DXrpBqDjOoSFKWUuRA==" saltValue="8n7Qs+Wy3ipwq2wEzqU19A==" spinCount="100000" sheet="1" objects="1" scenarios="1" formatColumns="0" formatRows="0" autoFilter="0"/>
  <autoFilter ref="C126:K222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topLeftCell="A115" workbookViewId="0">
      <selection activeCell="K142" sqref="K14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119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131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8" t="str">
        <f>'Rekapitulace stavby'!K6</f>
        <v>14 - Oprava trati v úseku Kralupy - Velvary</v>
      </c>
      <c r="F7" s="309"/>
      <c r="G7" s="309"/>
      <c r="H7" s="309"/>
      <c r="L7" s="20"/>
    </row>
    <row r="8" spans="1:46" s="1" customFormat="1" ht="12" customHeight="1">
      <c r="B8" s="20"/>
      <c r="D8" s="119" t="s">
        <v>132</v>
      </c>
      <c r="L8" s="20"/>
    </row>
    <row r="9" spans="1:46" s="2" customFormat="1" ht="23.25" customHeight="1">
      <c r="A9" s="34"/>
      <c r="B9" s="39"/>
      <c r="C9" s="34"/>
      <c r="D9" s="34"/>
      <c r="E9" s="308" t="s">
        <v>133</v>
      </c>
      <c r="F9" s="310"/>
      <c r="G9" s="310"/>
      <c r="H9" s="31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134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1" t="s">
        <v>982</v>
      </c>
      <c r="F11" s="310"/>
      <c r="G11" s="310"/>
      <c r="H11" s="310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8. 3. 2021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19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27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2" t="str">
        <f>'Rekapitulace stavby'!E14</f>
        <v>Vyplň údaj</v>
      </c>
      <c r="F20" s="313"/>
      <c r="G20" s="313"/>
      <c r="H20" s="313"/>
      <c r="I20" s="119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29</v>
      </c>
      <c r="E22" s="34"/>
      <c r="F22" s="34"/>
      <c r="G22" s="34"/>
      <c r="H22" s="34"/>
      <c r="I22" s="119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19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31</v>
      </c>
      <c r="E25" s="34"/>
      <c r="F25" s="34"/>
      <c r="G25" s="34"/>
      <c r="H25" s="34"/>
      <c r="I25" s="119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32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4" t="s">
        <v>1</v>
      </c>
      <c r="F29" s="314"/>
      <c r="G29" s="314"/>
      <c r="H29" s="314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33</v>
      </c>
      <c r="E32" s="34"/>
      <c r="F32" s="34"/>
      <c r="G32" s="34"/>
      <c r="H32" s="34"/>
      <c r="I32" s="34"/>
      <c r="J32" s="126">
        <f>ROUND(J121,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35</v>
      </c>
      <c r="G34" s="34"/>
      <c r="H34" s="34"/>
      <c r="I34" s="127" t="s">
        <v>34</v>
      </c>
      <c r="J34" s="127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37</v>
      </c>
      <c r="E35" s="119" t="s">
        <v>38</v>
      </c>
      <c r="F35" s="129">
        <f>ROUND((SUM(BE121:BE144)),  2)</f>
        <v>0</v>
      </c>
      <c r="G35" s="34"/>
      <c r="H35" s="34"/>
      <c r="I35" s="130">
        <v>0.21</v>
      </c>
      <c r="J35" s="129">
        <f>ROUND(((SUM(BE121:BE144))*I35),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39</v>
      </c>
      <c r="F36" s="129">
        <f>ROUND((SUM(BF121:BF144)),  2)</f>
        <v>0</v>
      </c>
      <c r="G36" s="34"/>
      <c r="H36" s="34"/>
      <c r="I36" s="130">
        <v>0.15</v>
      </c>
      <c r="J36" s="129">
        <f>ROUND(((SUM(BF121:BF144))*I36),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40</v>
      </c>
      <c r="F37" s="129">
        <f>ROUND((SUM(BG121:BG144)),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41</v>
      </c>
      <c r="F38" s="129">
        <f>ROUND((SUM(BH121:BH144)),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42</v>
      </c>
      <c r="F39" s="129">
        <f>ROUND((SUM(BI121:BI144)),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43</v>
      </c>
      <c r="E41" s="133"/>
      <c r="F41" s="133"/>
      <c r="G41" s="134" t="s">
        <v>44</v>
      </c>
      <c r="H41" s="135" t="s">
        <v>45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136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06" t="str">
        <f>E7</f>
        <v>14 - Oprava trati v úseku Kralupy - Velvary</v>
      </c>
      <c r="F85" s="307"/>
      <c r="G85" s="307"/>
      <c r="H85" s="30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23.25" customHeight="1">
      <c r="A87" s="34"/>
      <c r="B87" s="35"/>
      <c r="C87" s="36"/>
      <c r="D87" s="36"/>
      <c r="E87" s="306" t="s">
        <v>133</v>
      </c>
      <c r="F87" s="305"/>
      <c r="G87" s="305"/>
      <c r="H87" s="30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134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3" t="str">
        <f>E11</f>
        <v>006 - VRN</v>
      </c>
      <c r="F89" s="305"/>
      <c r="G89" s="305"/>
      <c r="H89" s="30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 t="str">
        <f>IF(J14="","",J14)</f>
        <v>8. 3. 2021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29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137</v>
      </c>
      <c r="D96" s="150"/>
      <c r="E96" s="150"/>
      <c r="F96" s="150"/>
      <c r="G96" s="150"/>
      <c r="H96" s="150"/>
      <c r="I96" s="150"/>
      <c r="J96" s="151" t="s">
        <v>138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139</v>
      </c>
      <c r="D98" s="36"/>
      <c r="E98" s="36"/>
      <c r="F98" s="36"/>
      <c r="G98" s="36"/>
      <c r="H98" s="36"/>
      <c r="I98" s="36"/>
      <c r="J98" s="84">
        <f>J121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140</v>
      </c>
    </row>
    <row r="99" spans="1:47" s="9" customFormat="1" ht="24.95" customHeight="1">
      <c r="B99" s="153"/>
      <c r="C99" s="154"/>
      <c r="D99" s="155" t="s">
        <v>983</v>
      </c>
      <c r="E99" s="156"/>
      <c r="F99" s="156"/>
      <c r="G99" s="156"/>
      <c r="H99" s="156"/>
      <c r="I99" s="156"/>
      <c r="J99" s="157">
        <f>J122</f>
        <v>0</v>
      </c>
      <c r="K99" s="154"/>
      <c r="L99" s="158"/>
    </row>
    <row r="100" spans="1:47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47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47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24.95" customHeight="1">
      <c r="A106" s="34"/>
      <c r="B106" s="35"/>
      <c r="C106" s="23" t="s">
        <v>144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6.5" customHeight="1">
      <c r="A109" s="34"/>
      <c r="B109" s="35"/>
      <c r="C109" s="36"/>
      <c r="D109" s="36"/>
      <c r="E109" s="306" t="str">
        <f>E7</f>
        <v>14 - Oprava trati v úseku Kralupy - Velvary</v>
      </c>
      <c r="F109" s="307"/>
      <c r="G109" s="307"/>
      <c r="H109" s="307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1" customFormat="1" ht="12" customHeight="1">
      <c r="B110" s="21"/>
      <c r="C110" s="29" t="s">
        <v>132</v>
      </c>
      <c r="D110" s="22"/>
      <c r="E110" s="22"/>
      <c r="F110" s="22"/>
      <c r="G110" s="22"/>
      <c r="H110" s="22"/>
      <c r="I110" s="22"/>
      <c r="J110" s="22"/>
      <c r="K110" s="22"/>
      <c r="L110" s="20"/>
    </row>
    <row r="111" spans="1:47" s="2" customFormat="1" ht="23.25" customHeight="1">
      <c r="A111" s="34"/>
      <c r="B111" s="35"/>
      <c r="C111" s="36"/>
      <c r="D111" s="36"/>
      <c r="E111" s="306" t="s">
        <v>133</v>
      </c>
      <c r="F111" s="305"/>
      <c r="G111" s="305"/>
      <c r="H111" s="305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134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63" t="str">
        <f>E11</f>
        <v>006 - VRN</v>
      </c>
      <c r="F113" s="305"/>
      <c r="G113" s="305"/>
      <c r="H113" s="305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F14</f>
        <v xml:space="preserve"> </v>
      </c>
      <c r="G115" s="36"/>
      <c r="H115" s="36"/>
      <c r="I115" s="29" t="s">
        <v>22</v>
      </c>
      <c r="J115" s="66" t="str">
        <f>IF(J14="","",J14)</f>
        <v>8. 3. 2021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E17</f>
        <v xml:space="preserve"> </v>
      </c>
      <c r="G117" s="36"/>
      <c r="H117" s="36"/>
      <c r="I117" s="29" t="s">
        <v>29</v>
      </c>
      <c r="J117" s="32" t="str">
        <f>E23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27</v>
      </c>
      <c r="D118" s="36"/>
      <c r="E118" s="36"/>
      <c r="F118" s="27" t="str">
        <f>IF(E20="","",E20)</f>
        <v>Vyplň údaj</v>
      </c>
      <c r="G118" s="36"/>
      <c r="H118" s="36"/>
      <c r="I118" s="29" t="s">
        <v>31</v>
      </c>
      <c r="J118" s="32" t="str">
        <f>E26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64"/>
      <c r="B120" s="165"/>
      <c r="C120" s="166" t="s">
        <v>145</v>
      </c>
      <c r="D120" s="167" t="s">
        <v>58</v>
      </c>
      <c r="E120" s="167" t="s">
        <v>54</v>
      </c>
      <c r="F120" s="167" t="s">
        <v>55</v>
      </c>
      <c r="G120" s="167" t="s">
        <v>146</v>
      </c>
      <c r="H120" s="167" t="s">
        <v>147</v>
      </c>
      <c r="I120" s="167" t="s">
        <v>148</v>
      </c>
      <c r="J120" s="167" t="s">
        <v>138</v>
      </c>
      <c r="K120" s="168" t="s">
        <v>149</v>
      </c>
      <c r="L120" s="169"/>
      <c r="M120" s="75" t="s">
        <v>1</v>
      </c>
      <c r="N120" s="76" t="s">
        <v>37</v>
      </c>
      <c r="O120" s="76" t="s">
        <v>150</v>
      </c>
      <c r="P120" s="76" t="s">
        <v>151</v>
      </c>
      <c r="Q120" s="76" t="s">
        <v>152</v>
      </c>
      <c r="R120" s="76" t="s">
        <v>153</v>
      </c>
      <c r="S120" s="76" t="s">
        <v>154</v>
      </c>
      <c r="T120" s="77" t="s">
        <v>155</v>
      </c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</row>
    <row r="121" spans="1:65" s="2" customFormat="1" ht="22.9" customHeight="1">
      <c r="A121" s="34"/>
      <c r="B121" s="35"/>
      <c r="C121" s="82" t="s">
        <v>156</v>
      </c>
      <c r="D121" s="36"/>
      <c r="E121" s="36"/>
      <c r="F121" s="36"/>
      <c r="G121" s="36"/>
      <c r="H121" s="36"/>
      <c r="I121" s="36"/>
      <c r="J121" s="170">
        <f>BK121</f>
        <v>0</v>
      </c>
      <c r="K121" s="36"/>
      <c r="L121" s="39"/>
      <c r="M121" s="78"/>
      <c r="N121" s="171"/>
      <c r="O121" s="79"/>
      <c r="P121" s="172">
        <f>P122</f>
        <v>0</v>
      </c>
      <c r="Q121" s="79"/>
      <c r="R121" s="172">
        <f>R122</f>
        <v>0</v>
      </c>
      <c r="S121" s="79"/>
      <c r="T121" s="173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72</v>
      </c>
      <c r="AU121" s="17" t="s">
        <v>140</v>
      </c>
      <c r="BK121" s="174">
        <f>BK122</f>
        <v>0</v>
      </c>
    </row>
    <row r="122" spans="1:65" s="12" customFormat="1" ht="25.9" customHeight="1">
      <c r="B122" s="175"/>
      <c r="C122" s="176"/>
      <c r="D122" s="177" t="s">
        <v>72</v>
      </c>
      <c r="E122" s="178" t="s">
        <v>118</v>
      </c>
      <c r="F122" s="178" t="s">
        <v>984</v>
      </c>
      <c r="G122" s="176"/>
      <c r="H122" s="176"/>
      <c r="I122" s="179"/>
      <c r="J122" s="180">
        <f>BK122</f>
        <v>0</v>
      </c>
      <c r="K122" s="176"/>
      <c r="L122" s="181"/>
      <c r="M122" s="182"/>
      <c r="N122" s="183"/>
      <c r="O122" s="183"/>
      <c r="P122" s="184">
        <f>SUM(P123:P144)</f>
        <v>0</v>
      </c>
      <c r="Q122" s="183"/>
      <c r="R122" s="184">
        <f>SUM(R123:R144)</f>
        <v>0</v>
      </c>
      <c r="S122" s="183"/>
      <c r="T122" s="185">
        <f>SUM(T123:T144)</f>
        <v>0</v>
      </c>
      <c r="AR122" s="186" t="s">
        <v>160</v>
      </c>
      <c r="AT122" s="187" t="s">
        <v>72</v>
      </c>
      <c r="AU122" s="187" t="s">
        <v>73</v>
      </c>
      <c r="AY122" s="186" t="s">
        <v>159</v>
      </c>
      <c r="BK122" s="188">
        <f>SUM(BK123:BK144)</f>
        <v>0</v>
      </c>
    </row>
    <row r="123" spans="1:65" s="2" customFormat="1" ht="21.75" customHeight="1">
      <c r="A123" s="34"/>
      <c r="B123" s="35"/>
      <c r="C123" s="191" t="s">
        <v>80</v>
      </c>
      <c r="D123" s="191" t="s">
        <v>162</v>
      </c>
      <c r="E123" s="192" t="s">
        <v>985</v>
      </c>
      <c r="F123" s="193" t="s">
        <v>986</v>
      </c>
      <c r="G123" s="194" t="s">
        <v>772</v>
      </c>
      <c r="H123" s="195">
        <v>1</v>
      </c>
      <c r="I123" s="196"/>
      <c r="J123" s="197">
        <f>ROUND(I123*H123,2)</f>
        <v>0</v>
      </c>
      <c r="K123" s="193" t="s">
        <v>177</v>
      </c>
      <c r="L123" s="39"/>
      <c r="M123" s="198" t="s">
        <v>1</v>
      </c>
      <c r="N123" s="199" t="s">
        <v>38</v>
      </c>
      <c r="O123" s="71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2" t="s">
        <v>166</v>
      </c>
      <c r="AT123" s="202" t="s">
        <v>162</v>
      </c>
      <c r="AU123" s="202" t="s">
        <v>80</v>
      </c>
      <c r="AY123" s="17" t="s">
        <v>159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7" t="s">
        <v>80</v>
      </c>
      <c r="BK123" s="203">
        <f>ROUND(I123*H123,2)</f>
        <v>0</v>
      </c>
      <c r="BL123" s="17" t="s">
        <v>166</v>
      </c>
      <c r="BM123" s="202" t="s">
        <v>987</v>
      </c>
    </row>
    <row r="124" spans="1:65" s="13" customFormat="1">
      <c r="B124" s="204"/>
      <c r="C124" s="205"/>
      <c r="D124" s="206" t="s">
        <v>168</v>
      </c>
      <c r="E124" s="207" t="s">
        <v>1</v>
      </c>
      <c r="F124" s="208" t="s">
        <v>80</v>
      </c>
      <c r="G124" s="205"/>
      <c r="H124" s="209">
        <v>1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168</v>
      </c>
      <c r="AU124" s="215" t="s">
        <v>80</v>
      </c>
      <c r="AV124" s="13" t="s">
        <v>82</v>
      </c>
      <c r="AW124" s="13" t="s">
        <v>30</v>
      </c>
      <c r="AX124" s="13" t="s">
        <v>73</v>
      </c>
      <c r="AY124" s="215" t="s">
        <v>159</v>
      </c>
    </row>
    <row r="125" spans="1:65" s="14" customFormat="1">
      <c r="B125" s="216"/>
      <c r="C125" s="217"/>
      <c r="D125" s="206" t="s">
        <v>168</v>
      </c>
      <c r="E125" s="218" t="s">
        <v>1</v>
      </c>
      <c r="F125" s="219" t="s">
        <v>173</v>
      </c>
      <c r="G125" s="217"/>
      <c r="H125" s="220">
        <v>1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168</v>
      </c>
      <c r="AU125" s="226" t="s">
        <v>80</v>
      </c>
      <c r="AV125" s="14" t="s">
        <v>166</v>
      </c>
      <c r="AW125" s="14" t="s">
        <v>30</v>
      </c>
      <c r="AX125" s="14" t="s">
        <v>80</v>
      </c>
      <c r="AY125" s="226" t="s">
        <v>159</v>
      </c>
    </row>
    <row r="126" spans="1:65" s="2" customFormat="1" ht="21.75" customHeight="1">
      <c r="A126" s="34"/>
      <c r="B126" s="35"/>
      <c r="C126" s="191" t="s">
        <v>82</v>
      </c>
      <c r="D126" s="191" t="s">
        <v>162</v>
      </c>
      <c r="E126" s="192" t="s">
        <v>988</v>
      </c>
      <c r="F126" s="193" t="s">
        <v>989</v>
      </c>
      <c r="G126" s="194" t="s">
        <v>772</v>
      </c>
      <c r="H126" s="195">
        <v>1</v>
      </c>
      <c r="I126" s="196"/>
      <c r="J126" s="197">
        <f>ROUND(I126*H126,2)</f>
        <v>0</v>
      </c>
      <c r="K126" s="193" t="s">
        <v>177</v>
      </c>
      <c r="L126" s="39"/>
      <c r="M126" s="198" t="s">
        <v>1</v>
      </c>
      <c r="N126" s="199" t="s">
        <v>38</v>
      </c>
      <c r="O126" s="71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2" t="s">
        <v>166</v>
      </c>
      <c r="AT126" s="202" t="s">
        <v>162</v>
      </c>
      <c r="AU126" s="202" t="s">
        <v>80</v>
      </c>
      <c r="AY126" s="17" t="s">
        <v>159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7" t="s">
        <v>80</v>
      </c>
      <c r="BK126" s="203">
        <f>ROUND(I126*H126,2)</f>
        <v>0</v>
      </c>
      <c r="BL126" s="17" t="s">
        <v>166</v>
      </c>
      <c r="BM126" s="202" t="s">
        <v>990</v>
      </c>
    </row>
    <row r="127" spans="1:65" s="13" customFormat="1">
      <c r="B127" s="204"/>
      <c r="C127" s="205"/>
      <c r="D127" s="206" t="s">
        <v>168</v>
      </c>
      <c r="E127" s="207" t="s">
        <v>1</v>
      </c>
      <c r="F127" s="208" t="s">
        <v>80</v>
      </c>
      <c r="G127" s="205"/>
      <c r="H127" s="209">
        <v>1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168</v>
      </c>
      <c r="AU127" s="215" t="s">
        <v>80</v>
      </c>
      <c r="AV127" s="13" t="s">
        <v>82</v>
      </c>
      <c r="AW127" s="13" t="s">
        <v>30</v>
      </c>
      <c r="AX127" s="13" t="s">
        <v>73</v>
      </c>
      <c r="AY127" s="215" t="s">
        <v>159</v>
      </c>
    </row>
    <row r="128" spans="1:65" s="14" customFormat="1">
      <c r="B128" s="216"/>
      <c r="C128" s="217"/>
      <c r="D128" s="206" t="s">
        <v>168</v>
      </c>
      <c r="E128" s="218" t="s">
        <v>1</v>
      </c>
      <c r="F128" s="219" t="s">
        <v>173</v>
      </c>
      <c r="G128" s="217"/>
      <c r="H128" s="220">
        <v>1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168</v>
      </c>
      <c r="AU128" s="226" t="s">
        <v>80</v>
      </c>
      <c r="AV128" s="14" t="s">
        <v>166</v>
      </c>
      <c r="AW128" s="14" t="s">
        <v>30</v>
      </c>
      <c r="AX128" s="14" t="s">
        <v>80</v>
      </c>
      <c r="AY128" s="226" t="s">
        <v>159</v>
      </c>
    </row>
    <row r="129" spans="1:65" s="2" customFormat="1" ht="114.95" customHeight="1">
      <c r="A129" s="34"/>
      <c r="B129" s="35"/>
      <c r="C129" s="191" t="s">
        <v>99</v>
      </c>
      <c r="D129" s="191" t="s">
        <v>162</v>
      </c>
      <c r="E129" s="192" t="s">
        <v>991</v>
      </c>
      <c r="F129" s="193" t="s">
        <v>992</v>
      </c>
      <c r="G129" s="194" t="s">
        <v>219</v>
      </c>
      <c r="H129" s="195">
        <v>3.8650000000000002</v>
      </c>
      <c r="I129" s="196"/>
      <c r="J129" s="197">
        <f>ROUND(I129*H129,2)</f>
        <v>0</v>
      </c>
      <c r="K129" s="193" t="s">
        <v>177</v>
      </c>
      <c r="L129" s="39"/>
      <c r="M129" s="198" t="s">
        <v>1</v>
      </c>
      <c r="N129" s="199" t="s">
        <v>38</v>
      </c>
      <c r="O129" s="71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2" t="s">
        <v>166</v>
      </c>
      <c r="AT129" s="202" t="s">
        <v>162</v>
      </c>
      <c r="AU129" s="202" t="s">
        <v>80</v>
      </c>
      <c r="AY129" s="17" t="s">
        <v>159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7" t="s">
        <v>80</v>
      </c>
      <c r="BK129" s="203">
        <f>ROUND(I129*H129,2)</f>
        <v>0</v>
      </c>
      <c r="BL129" s="17" t="s">
        <v>166</v>
      </c>
      <c r="BM129" s="202" t="s">
        <v>993</v>
      </c>
    </row>
    <row r="130" spans="1:65" s="13" customFormat="1">
      <c r="B130" s="204"/>
      <c r="C130" s="205"/>
      <c r="D130" s="206" t="s">
        <v>168</v>
      </c>
      <c r="E130" s="207" t="s">
        <v>1</v>
      </c>
      <c r="F130" s="208" t="s">
        <v>994</v>
      </c>
      <c r="G130" s="205"/>
      <c r="H130" s="209">
        <v>1.155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168</v>
      </c>
      <c r="AU130" s="215" t="s">
        <v>80</v>
      </c>
      <c r="AV130" s="13" t="s">
        <v>82</v>
      </c>
      <c r="AW130" s="13" t="s">
        <v>30</v>
      </c>
      <c r="AX130" s="13" t="s">
        <v>73</v>
      </c>
      <c r="AY130" s="215" t="s">
        <v>159</v>
      </c>
    </row>
    <row r="131" spans="1:65" s="13" customFormat="1">
      <c r="B131" s="204"/>
      <c r="C131" s="205"/>
      <c r="D131" s="206" t="s">
        <v>168</v>
      </c>
      <c r="E131" s="207" t="s">
        <v>1</v>
      </c>
      <c r="F131" s="208" t="s">
        <v>995</v>
      </c>
      <c r="G131" s="205"/>
      <c r="H131" s="209">
        <v>1.35</v>
      </c>
      <c r="I131" s="210"/>
      <c r="J131" s="205"/>
      <c r="K131" s="205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168</v>
      </c>
      <c r="AU131" s="215" t="s">
        <v>80</v>
      </c>
      <c r="AV131" s="13" t="s">
        <v>82</v>
      </c>
      <c r="AW131" s="13" t="s">
        <v>30</v>
      </c>
      <c r="AX131" s="13" t="s">
        <v>73</v>
      </c>
      <c r="AY131" s="215" t="s">
        <v>159</v>
      </c>
    </row>
    <row r="132" spans="1:65" s="13" customFormat="1">
      <c r="B132" s="204"/>
      <c r="C132" s="205"/>
      <c r="D132" s="206" t="s">
        <v>168</v>
      </c>
      <c r="E132" s="207" t="s">
        <v>1</v>
      </c>
      <c r="F132" s="208" t="s">
        <v>996</v>
      </c>
      <c r="G132" s="205"/>
      <c r="H132" s="209">
        <v>0.31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168</v>
      </c>
      <c r="AU132" s="215" t="s">
        <v>80</v>
      </c>
      <c r="AV132" s="13" t="s">
        <v>82</v>
      </c>
      <c r="AW132" s="13" t="s">
        <v>30</v>
      </c>
      <c r="AX132" s="13" t="s">
        <v>73</v>
      </c>
      <c r="AY132" s="215" t="s">
        <v>159</v>
      </c>
    </row>
    <row r="133" spans="1:65" s="13" customFormat="1">
      <c r="B133" s="204"/>
      <c r="C133" s="205"/>
      <c r="D133" s="206" t="s">
        <v>168</v>
      </c>
      <c r="E133" s="207" t="s">
        <v>1</v>
      </c>
      <c r="F133" s="208" t="s">
        <v>997</v>
      </c>
      <c r="G133" s="205"/>
      <c r="H133" s="209">
        <v>0.8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168</v>
      </c>
      <c r="AU133" s="215" t="s">
        <v>80</v>
      </c>
      <c r="AV133" s="13" t="s">
        <v>82</v>
      </c>
      <c r="AW133" s="13" t="s">
        <v>30</v>
      </c>
      <c r="AX133" s="13" t="s">
        <v>73</v>
      </c>
      <c r="AY133" s="215" t="s">
        <v>159</v>
      </c>
    </row>
    <row r="134" spans="1:65" s="13" customFormat="1">
      <c r="B134" s="204"/>
      <c r="C134" s="205"/>
      <c r="D134" s="206" t="s">
        <v>168</v>
      </c>
      <c r="E134" s="207" t="s">
        <v>1</v>
      </c>
      <c r="F134" s="208" t="s">
        <v>998</v>
      </c>
      <c r="G134" s="205"/>
      <c r="H134" s="209">
        <v>0.25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168</v>
      </c>
      <c r="AU134" s="215" t="s">
        <v>80</v>
      </c>
      <c r="AV134" s="13" t="s">
        <v>82</v>
      </c>
      <c r="AW134" s="13" t="s">
        <v>30</v>
      </c>
      <c r="AX134" s="13" t="s">
        <v>73</v>
      </c>
      <c r="AY134" s="215" t="s">
        <v>159</v>
      </c>
    </row>
    <row r="135" spans="1:65" s="14" customFormat="1">
      <c r="B135" s="216"/>
      <c r="C135" s="217"/>
      <c r="D135" s="206" t="s">
        <v>168</v>
      </c>
      <c r="E135" s="218" t="s">
        <v>1</v>
      </c>
      <c r="F135" s="219" t="s">
        <v>173</v>
      </c>
      <c r="G135" s="217"/>
      <c r="H135" s="220">
        <v>3.8650000000000002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168</v>
      </c>
      <c r="AU135" s="226" t="s">
        <v>80</v>
      </c>
      <c r="AV135" s="14" t="s">
        <v>166</v>
      </c>
      <c r="AW135" s="14" t="s">
        <v>30</v>
      </c>
      <c r="AX135" s="14" t="s">
        <v>80</v>
      </c>
      <c r="AY135" s="226" t="s">
        <v>159</v>
      </c>
    </row>
    <row r="136" spans="1:65" s="2" customFormat="1" ht="90" customHeight="1">
      <c r="A136" s="34"/>
      <c r="B136" s="35"/>
      <c r="C136" s="191" t="s">
        <v>166</v>
      </c>
      <c r="D136" s="191" t="s">
        <v>162</v>
      </c>
      <c r="E136" s="192" t="s">
        <v>999</v>
      </c>
      <c r="F136" s="193" t="s">
        <v>1000</v>
      </c>
      <c r="G136" s="194" t="s">
        <v>1001</v>
      </c>
      <c r="H136" s="195">
        <v>1</v>
      </c>
      <c r="I136" s="196"/>
      <c r="J136" s="197">
        <f>ROUND(I136*H136,2)</f>
        <v>0</v>
      </c>
      <c r="K136" s="193" t="s">
        <v>177</v>
      </c>
      <c r="L136" s="39"/>
      <c r="M136" s="198" t="s">
        <v>1</v>
      </c>
      <c r="N136" s="199" t="s">
        <v>38</v>
      </c>
      <c r="O136" s="71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2" t="s">
        <v>166</v>
      </c>
      <c r="AT136" s="202" t="s">
        <v>162</v>
      </c>
      <c r="AU136" s="202" t="s">
        <v>80</v>
      </c>
      <c r="AY136" s="17" t="s">
        <v>159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" t="s">
        <v>80</v>
      </c>
      <c r="BK136" s="203">
        <f>ROUND(I136*H136,2)</f>
        <v>0</v>
      </c>
      <c r="BL136" s="17" t="s">
        <v>166</v>
      </c>
      <c r="BM136" s="202" t="s">
        <v>1002</v>
      </c>
    </row>
    <row r="137" spans="1:65" s="13" customFormat="1">
      <c r="B137" s="204"/>
      <c r="C137" s="205"/>
      <c r="D137" s="206" t="s">
        <v>168</v>
      </c>
      <c r="E137" s="207" t="s">
        <v>1</v>
      </c>
      <c r="F137" s="208" t="s">
        <v>1003</v>
      </c>
      <c r="G137" s="205"/>
      <c r="H137" s="209">
        <v>1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168</v>
      </c>
      <c r="AU137" s="215" t="s">
        <v>80</v>
      </c>
      <c r="AV137" s="13" t="s">
        <v>82</v>
      </c>
      <c r="AW137" s="13" t="s">
        <v>30</v>
      </c>
      <c r="AX137" s="13" t="s">
        <v>73</v>
      </c>
      <c r="AY137" s="215" t="s">
        <v>159</v>
      </c>
    </row>
    <row r="138" spans="1:65" s="14" customFormat="1">
      <c r="B138" s="216"/>
      <c r="C138" s="217"/>
      <c r="D138" s="206" t="s">
        <v>168</v>
      </c>
      <c r="E138" s="218" t="s">
        <v>1</v>
      </c>
      <c r="F138" s="219" t="s">
        <v>173</v>
      </c>
      <c r="G138" s="217"/>
      <c r="H138" s="220">
        <v>1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168</v>
      </c>
      <c r="AU138" s="226" t="s">
        <v>80</v>
      </c>
      <c r="AV138" s="14" t="s">
        <v>166</v>
      </c>
      <c r="AW138" s="14" t="s">
        <v>30</v>
      </c>
      <c r="AX138" s="14" t="s">
        <v>80</v>
      </c>
      <c r="AY138" s="226" t="s">
        <v>159</v>
      </c>
    </row>
    <row r="139" spans="1:65" s="2" customFormat="1" ht="24">
      <c r="A139" s="34"/>
      <c r="B139" s="35"/>
      <c r="C139" s="191" t="s">
        <v>160</v>
      </c>
      <c r="D139" s="191" t="s">
        <v>162</v>
      </c>
      <c r="E139" s="192" t="s">
        <v>1004</v>
      </c>
      <c r="F139" s="193" t="s">
        <v>1005</v>
      </c>
      <c r="G139" s="194" t="s">
        <v>772</v>
      </c>
      <c r="H139" s="195">
        <v>1</v>
      </c>
      <c r="I139" s="196"/>
      <c r="J139" s="197">
        <f>ROUND(I139*H139,2)</f>
        <v>0</v>
      </c>
      <c r="K139" s="193" t="s">
        <v>177</v>
      </c>
      <c r="L139" s="39"/>
      <c r="M139" s="198" t="s">
        <v>1</v>
      </c>
      <c r="N139" s="199" t="s">
        <v>38</v>
      </c>
      <c r="O139" s="71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2" t="s">
        <v>166</v>
      </c>
      <c r="AT139" s="202" t="s">
        <v>162</v>
      </c>
      <c r="AU139" s="202" t="s">
        <v>80</v>
      </c>
      <c r="AY139" s="17" t="s">
        <v>159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" t="s">
        <v>80</v>
      </c>
      <c r="BK139" s="203">
        <f>ROUND(I139*H139,2)</f>
        <v>0</v>
      </c>
      <c r="BL139" s="17" t="s">
        <v>166</v>
      </c>
      <c r="BM139" s="202" t="s">
        <v>1006</v>
      </c>
    </row>
    <row r="140" spans="1:65" s="13" customFormat="1">
      <c r="B140" s="204"/>
      <c r="C140" s="205"/>
      <c r="D140" s="206" t="s">
        <v>168</v>
      </c>
      <c r="E140" s="207" t="s">
        <v>1</v>
      </c>
      <c r="F140" s="208" t="s">
        <v>1007</v>
      </c>
      <c r="G140" s="205"/>
      <c r="H140" s="209">
        <v>1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168</v>
      </c>
      <c r="AU140" s="215" t="s">
        <v>80</v>
      </c>
      <c r="AV140" s="13" t="s">
        <v>82</v>
      </c>
      <c r="AW140" s="13" t="s">
        <v>30</v>
      </c>
      <c r="AX140" s="13" t="s">
        <v>73</v>
      </c>
      <c r="AY140" s="215" t="s">
        <v>159</v>
      </c>
    </row>
    <row r="141" spans="1:65" s="14" customFormat="1">
      <c r="B141" s="216"/>
      <c r="C141" s="217"/>
      <c r="D141" s="206" t="s">
        <v>168</v>
      </c>
      <c r="E141" s="218" t="s">
        <v>1</v>
      </c>
      <c r="F141" s="219" t="s">
        <v>173</v>
      </c>
      <c r="G141" s="217"/>
      <c r="H141" s="220">
        <v>1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168</v>
      </c>
      <c r="AU141" s="226" t="s">
        <v>80</v>
      </c>
      <c r="AV141" s="14" t="s">
        <v>166</v>
      </c>
      <c r="AW141" s="14" t="s">
        <v>30</v>
      </c>
      <c r="AX141" s="14" t="s">
        <v>80</v>
      </c>
      <c r="AY141" s="226" t="s">
        <v>159</v>
      </c>
    </row>
    <row r="142" spans="1:65" s="2" customFormat="1" ht="16.5" customHeight="1">
      <c r="A142" s="34"/>
      <c r="B142" s="35"/>
      <c r="C142" s="191" t="s">
        <v>195</v>
      </c>
      <c r="D142" s="191" t="s">
        <v>162</v>
      </c>
      <c r="E142" s="192" t="s">
        <v>1008</v>
      </c>
      <c r="F142" s="193" t="s">
        <v>1009</v>
      </c>
      <c r="G142" s="194" t="s">
        <v>772</v>
      </c>
      <c r="H142" s="195">
        <v>1</v>
      </c>
      <c r="I142" s="196"/>
      <c r="J142" s="197">
        <f>ROUND(I142*H142,2)</f>
        <v>0</v>
      </c>
      <c r="K142" s="193" t="s">
        <v>177</v>
      </c>
      <c r="L142" s="39"/>
      <c r="M142" s="198" t="s">
        <v>1</v>
      </c>
      <c r="N142" s="199" t="s">
        <v>38</v>
      </c>
      <c r="O142" s="71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2" t="s">
        <v>166</v>
      </c>
      <c r="AT142" s="202" t="s">
        <v>162</v>
      </c>
      <c r="AU142" s="202" t="s">
        <v>80</v>
      </c>
      <c r="AY142" s="17" t="s">
        <v>159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" t="s">
        <v>80</v>
      </c>
      <c r="BK142" s="203">
        <f>ROUND(I142*H142,2)</f>
        <v>0</v>
      </c>
      <c r="BL142" s="17" t="s">
        <v>166</v>
      </c>
      <c r="BM142" s="202" t="s">
        <v>1010</v>
      </c>
    </row>
    <row r="143" spans="1:65" s="13" customFormat="1">
      <c r="B143" s="204"/>
      <c r="C143" s="205"/>
      <c r="D143" s="206" t="s">
        <v>168</v>
      </c>
      <c r="E143" s="207" t="s">
        <v>1</v>
      </c>
      <c r="F143" s="208" t="s">
        <v>80</v>
      </c>
      <c r="G143" s="205"/>
      <c r="H143" s="209">
        <v>1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168</v>
      </c>
      <c r="AU143" s="215" t="s">
        <v>80</v>
      </c>
      <c r="AV143" s="13" t="s">
        <v>82</v>
      </c>
      <c r="AW143" s="13" t="s">
        <v>30</v>
      </c>
      <c r="AX143" s="13" t="s">
        <v>73</v>
      </c>
      <c r="AY143" s="215" t="s">
        <v>159</v>
      </c>
    </row>
    <row r="144" spans="1:65" s="14" customFormat="1">
      <c r="B144" s="216"/>
      <c r="C144" s="217"/>
      <c r="D144" s="206" t="s">
        <v>168</v>
      </c>
      <c r="E144" s="218" t="s">
        <v>1</v>
      </c>
      <c r="F144" s="219" t="s">
        <v>173</v>
      </c>
      <c r="G144" s="217"/>
      <c r="H144" s="220">
        <v>1</v>
      </c>
      <c r="I144" s="221"/>
      <c r="J144" s="217"/>
      <c r="K144" s="217"/>
      <c r="L144" s="222"/>
      <c r="M144" s="247"/>
      <c r="N144" s="248"/>
      <c r="O144" s="248"/>
      <c r="P144" s="248"/>
      <c r="Q144" s="248"/>
      <c r="R144" s="248"/>
      <c r="S144" s="248"/>
      <c r="T144" s="249"/>
      <c r="AT144" s="226" t="s">
        <v>168</v>
      </c>
      <c r="AU144" s="226" t="s">
        <v>80</v>
      </c>
      <c r="AV144" s="14" t="s">
        <v>166</v>
      </c>
      <c r="AW144" s="14" t="s">
        <v>30</v>
      </c>
      <c r="AX144" s="14" t="s">
        <v>80</v>
      </c>
      <c r="AY144" s="226" t="s">
        <v>159</v>
      </c>
    </row>
    <row r="145" spans="1:31" s="2" customFormat="1" ht="6.95" customHeight="1">
      <c r="A145" s="34"/>
      <c r="B145" s="54"/>
      <c r="C145" s="55"/>
      <c r="D145" s="55"/>
      <c r="E145" s="55"/>
      <c r="F145" s="55"/>
      <c r="G145" s="55"/>
      <c r="H145" s="55"/>
      <c r="I145" s="55"/>
      <c r="J145" s="55"/>
      <c r="K145" s="55"/>
      <c r="L145" s="39"/>
      <c r="M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</sheetData>
  <sheetProtection algorithmName="SHA-512" hashValue="ANOBUcTm19EFad6MgTymCXdjotxN3nI7CxUFA0Ktr3pDjwQTz/aic5+DHM3VsDurfL0qU+3IcTWv0zjvuvcMsQ==" saltValue="+9augaRVfTfuldSN79vHyg==" spinCount="100000" sheet="1" objects="1" scenarios="1" formatColumns="0" formatRows="0" autoFilter="0"/>
  <autoFilter ref="C120:K144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topLeftCell="A155" workbookViewId="0">
      <selection activeCell="K142" sqref="K14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124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131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8" t="str">
        <f>'Rekapitulace stavby'!K6</f>
        <v>14 - Oprava trati v úseku Kralupy - Velvary</v>
      </c>
      <c r="F7" s="309"/>
      <c r="G7" s="309"/>
      <c r="H7" s="309"/>
      <c r="L7" s="20"/>
    </row>
    <row r="8" spans="1:46" s="1" customFormat="1" ht="12" customHeight="1">
      <c r="B8" s="20"/>
      <c r="D8" s="119" t="s">
        <v>132</v>
      </c>
      <c r="L8" s="20"/>
    </row>
    <row r="9" spans="1:46" s="2" customFormat="1" ht="23.25" customHeight="1">
      <c r="A9" s="34"/>
      <c r="B9" s="39"/>
      <c r="C9" s="34"/>
      <c r="D9" s="34"/>
      <c r="E9" s="308" t="s">
        <v>1011</v>
      </c>
      <c r="F9" s="310"/>
      <c r="G9" s="310"/>
      <c r="H9" s="31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134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1" t="s">
        <v>1012</v>
      </c>
      <c r="F11" s="310"/>
      <c r="G11" s="310"/>
      <c r="H11" s="310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8. 3. 2021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19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27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2" t="str">
        <f>'Rekapitulace stavby'!E14</f>
        <v>Vyplň údaj</v>
      </c>
      <c r="F20" s="313"/>
      <c r="G20" s="313"/>
      <c r="H20" s="313"/>
      <c r="I20" s="119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29</v>
      </c>
      <c r="E22" s="34"/>
      <c r="F22" s="34"/>
      <c r="G22" s="34"/>
      <c r="H22" s="34"/>
      <c r="I22" s="119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19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31</v>
      </c>
      <c r="E25" s="34"/>
      <c r="F25" s="34"/>
      <c r="G25" s="34"/>
      <c r="H25" s="34"/>
      <c r="I25" s="119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32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4" t="s">
        <v>1</v>
      </c>
      <c r="F29" s="314"/>
      <c r="G29" s="314"/>
      <c r="H29" s="314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33</v>
      </c>
      <c r="E32" s="34"/>
      <c r="F32" s="34"/>
      <c r="G32" s="34"/>
      <c r="H32" s="34"/>
      <c r="I32" s="34"/>
      <c r="J32" s="126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35</v>
      </c>
      <c r="G34" s="34"/>
      <c r="H34" s="34"/>
      <c r="I34" s="127" t="s">
        <v>34</v>
      </c>
      <c r="J34" s="127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37</v>
      </c>
      <c r="E35" s="119" t="s">
        <v>38</v>
      </c>
      <c r="F35" s="129">
        <f>ROUND((SUM(BE126:BE171)),  2)</f>
        <v>0</v>
      </c>
      <c r="G35" s="34"/>
      <c r="H35" s="34"/>
      <c r="I35" s="130">
        <v>0.21</v>
      </c>
      <c r="J35" s="129">
        <f>ROUND(((SUM(BE126:BE171))*I35),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39</v>
      </c>
      <c r="F36" s="129">
        <f>ROUND((SUM(BF126:BF171)),  2)</f>
        <v>0</v>
      </c>
      <c r="G36" s="34"/>
      <c r="H36" s="34"/>
      <c r="I36" s="130">
        <v>0.15</v>
      </c>
      <c r="J36" s="129">
        <f>ROUND(((SUM(BF126:BF171))*I36),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40</v>
      </c>
      <c r="F37" s="129">
        <f>ROUND((SUM(BG126:BG171)),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41</v>
      </c>
      <c r="F38" s="129">
        <f>ROUND((SUM(BH126:BH171)),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42</v>
      </c>
      <c r="F39" s="129">
        <f>ROUND((SUM(BI126:BI171)),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43</v>
      </c>
      <c r="E41" s="133"/>
      <c r="F41" s="133"/>
      <c r="G41" s="134" t="s">
        <v>44</v>
      </c>
      <c r="H41" s="135" t="s">
        <v>45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136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06" t="str">
        <f>E7</f>
        <v>14 - Oprava trati v úseku Kralupy - Velvary</v>
      </c>
      <c r="F85" s="307"/>
      <c r="G85" s="307"/>
      <c r="H85" s="30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23.25" customHeight="1">
      <c r="A87" s="34"/>
      <c r="B87" s="35"/>
      <c r="C87" s="36"/>
      <c r="D87" s="36"/>
      <c r="E87" s="306" t="s">
        <v>1011</v>
      </c>
      <c r="F87" s="305"/>
      <c r="G87" s="305"/>
      <c r="H87" s="30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134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3" t="str">
        <f>E11</f>
        <v>001 - Kanceláře, sklad MO (6000315870)</v>
      </c>
      <c r="F89" s="305"/>
      <c r="G89" s="305"/>
      <c r="H89" s="30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 t="str">
        <f>IF(J14="","",J14)</f>
        <v>8. 3. 2021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29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137</v>
      </c>
      <c r="D96" s="150"/>
      <c r="E96" s="150"/>
      <c r="F96" s="150"/>
      <c r="G96" s="150"/>
      <c r="H96" s="150"/>
      <c r="I96" s="150"/>
      <c r="J96" s="151" t="s">
        <v>138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139</v>
      </c>
      <c r="D98" s="36"/>
      <c r="E98" s="36"/>
      <c r="F98" s="36"/>
      <c r="G98" s="36"/>
      <c r="H98" s="36"/>
      <c r="I98" s="36"/>
      <c r="J98" s="84">
        <f>J126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140</v>
      </c>
    </row>
    <row r="99" spans="1:47" s="9" customFormat="1" ht="24.95" customHeight="1">
      <c r="B99" s="153"/>
      <c r="C99" s="154"/>
      <c r="D99" s="155" t="s">
        <v>141</v>
      </c>
      <c r="E99" s="156"/>
      <c r="F99" s="156"/>
      <c r="G99" s="156"/>
      <c r="H99" s="156"/>
      <c r="I99" s="156"/>
      <c r="J99" s="157">
        <f>J127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1013</v>
      </c>
      <c r="E100" s="161"/>
      <c r="F100" s="161"/>
      <c r="G100" s="161"/>
      <c r="H100" s="161"/>
      <c r="I100" s="161"/>
      <c r="J100" s="162">
        <f>J128</f>
        <v>0</v>
      </c>
      <c r="K100" s="104"/>
      <c r="L100" s="163"/>
    </row>
    <row r="101" spans="1:47" s="10" customFormat="1" ht="19.899999999999999" customHeight="1">
      <c r="B101" s="159"/>
      <c r="C101" s="104"/>
      <c r="D101" s="160" t="s">
        <v>1014</v>
      </c>
      <c r="E101" s="161"/>
      <c r="F101" s="161"/>
      <c r="G101" s="161"/>
      <c r="H101" s="161"/>
      <c r="I101" s="161"/>
      <c r="J101" s="162">
        <f>J139</f>
        <v>0</v>
      </c>
      <c r="K101" s="104"/>
      <c r="L101" s="163"/>
    </row>
    <row r="102" spans="1:47" s="10" customFormat="1" ht="19.899999999999999" customHeight="1">
      <c r="B102" s="159"/>
      <c r="C102" s="104"/>
      <c r="D102" s="160" t="s">
        <v>1015</v>
      </c>
      <c r="E102" s="161"/>
      <c r="F102" s="161"/>
      <c r="G102" s="161"/>
      <c r="H102" s="161"/>
      <c r="I102" s="161"/>
      <c r="J102" s="162">
        <f>J149</f>
        <v>0</v>
      </c>
      <c r="K102" s="104"/>
      <c r="L102" s="163"/>
    </row>
    <row r="103" spans="1:47" s="9" customFormat="1" ht="24.95" customHeight="1">
      <c r="B103" s="153"/>
      <c r="C103" s="154"/>
      <c r="D103" s="155" t="s">
        <v>1016</v>
      </c>
      <c r="E103" s="156"/>
      <c r="F103" s="156"/>
      <c r="G103" s="156"/>
      <c r="H103" s="156"/>
      <c r="I103" s="156"/>
      <c r="J103" s="157">
        <f>J169</f>
        <v>0</v>
      </c>
      <c r="K103" s="154"/>
      <c r="L103" s="158"/>
    </row>
    <row r="104" spans="1:47" s="10" customFormat="1" ht="19.899999999999999" customHeight="1">
      <c r="B104" s="159"/>
      <c r="C104" s="104"/>
      <c r="D104" s="160" t="s">
        <v>1017</v>
      </c>
      <c r="E104" s="161"/>
      <c r="F104" s="161"/>
      <c r="G104" s="161"/>
      <c r="H104" s="161"/>
      <c r="I104" s="161"/>
      <c r="J104" s="162">
        <f>J170</f>
        <v>0</v>
      </c>
      <c r="K104" s="104"/>
      <c r="L104" s="163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3" t="s">
        <v>144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306" t="str">
        <f>E7</f>
        <v>14 - Oprava trati v úseku Kralupy - Velvary</v>
      </c>
      <c r="F114" s="307"/>
      <c r="G114" s="307"/>
      <c r="H114" s="307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132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pans="1:63" s="2" customFormat="1" ht="23.25" customHeight="1">
      <c r="A116" s="34"/>
      <c r="B116" s="35"/>
      <c r="C116" s="36"/>
      <c r="D116" s="36"/>
      <c r="E116" s="306" t="s">
        <v>1011</v>
      </c>
      <c r="F116" s="305"/>
      <c r="G116" s="305"/>
      <c r="H116" s="305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134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63" t="str">
        <f>E11</f>
        <v>001 - Kanceláře, sklad MO (6000315870)</v>
      </c>
      <c r="F118" s="305"/>
      <c r="G118" s="305"/>
      <c r="H118" s="305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F14</f>
        <v xml:space="preserve"> </v>
      </c>
      <c r="G120" s="36"/>
      <c r="H120" s="36"/>
      <c r="I120" s="29" t="s">
        <v>22</v>
      </c>
      <c r="J120" s="66" t="str">
        <f>IF(J14="","",J14)</f>
        <v>8. 3. 2021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2" customHeight="1">
      <c r="A122" s="34"/>
      <c r="B122" s="35"/>
      <c r="C122" s="29" t="s">
        <v>24</v>
      </c>
      <c r="D122" s="36"/>
      <c r="E122" s="36"/>
      <c r="F122" s="27" t="str">
        <f>E17</f>
        <v xml:space="preserve"> </v>
      </c>
      <c r="G122" s="36"/>
      <c r="H122" s="36"/>
      <c r="I122" s="29" t="s">
        <v>29</v>
      </c>
      <c r="J122" s="32" t="str">
        <f>E23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27</v>
      </c>
      <c r="D123" s="36"/>
      <c r="E123" s="36"/>
      <c r="F123" s="27" t="str">
        <f>IF(E20="","",E20)</f>
        <v>Vyplň údaj</v>
      </c>
      <c r="G123" s="36"/>
      <c r="H123" s="36"/>
      <c r="I123" s="29" t="s">
        <v>31</v>
      </c>
      <c r="J123" s="32" t="str">
        <f>E26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4"/>
      <c r="B125" s="165"/>
      <c r="C125" s="166" t="s">
        <v>145</v>
      </c>
      <c r="D125" s="167" t="s">
        <v>58</v>
      </c>
      <c r="E125" s="167" t="s">
        <v>54</v>
      </c>
      <c r="F125" s="167" t="s">
        <v>55</v>
      </c>
      <c r="G125" s="167" t="s">
        <v>146</v>
      </c>
      <c r="H125" s="167" t="s">
        <v>147</v>
      </c>
      <c r="I125" s="167" t="s">
        <v>148</v>
      </c>
      <c r="J125" s="167" t="s">
        <v>138</v>
      </c>
      <c r="K125" s="168" t="s">
        <v>149</v>
      </c>
      <c r="L125" s="169"/>
      <c r="M125" s="75" t="s">
        <v>1</v>
      </c>
      <c r="N125" s="76" t="s">
        <v>37</v>
      </c>
      <c r="O125" s="76" t="s">
        <v>150</v>
      </c>
      <c r="P125" s="76" t="s">
        <v>151</v>
      </c>
      <c r="Q125" s="76" t="s">
        <v>152</v>
      </c>
      <c r="R125" s="76" t="s">
        <v>153</v>
      </c>
      <c r="S125" s="76" t="s">
        <v>154</v>
      </c>
      <c r="T125" s="77" t="s">
        <v>155</v>
      </c>
      <c r="U125" s="164"/>
      <c r="V125" s="164"/>
      <c r="W125" s="164"/>
      <c r="X125" s="164"/>
      <c r="Y125" s="164"/>
      <c r="Z125" s="164"/>
      <c r="AA125" s="164"/>
      <c r="AB125" s="164"/>
      <c r="AC125" s="164"/>
      <c r="AD125" s="164"/>
      <c r="AE125" s="164"/>
    </row>
    <row r="126" spans="1:63" s="2" customFormat="1" ht="22.9" customHeight="1">
      <c r="A126" s="34"/>
      <c r="B126" s="35"/>
      <c r="C126" s="82" t="s">
        <v>156</v>
      </c>
      <c r="D126" s="36"/>
      <c r="E126" s="36"/>
      <c r="F126" s="36"/>
      <c r="G126" s="36"/>
      <c r="H126" s="36"/>
      <c r="I126" s="36"/>
      <c r="J126" s="170">
        <f>BK126</f>
        <v>0</v>
      </c>
      <c r="K126" s="36"/>
      <c r="L126" s="39"/>
      <c r="M126" s="78"/>
      <c r="N126" s="171"/>
      <c r="O126" s="79"/>
      <c r="P126" s="172">
        <f>P127+P169</f>
        <v>0</v>
      </c>
      <c r="Q126" s="79"/>
      <c r="R126" s="172">
        <f>R127+R169</f>
        <v>1E-3</v>
      </c>
      <c r="S126" s="79"/>
      <c r="T126" s="173">
        <f>T127+T169</f>
        <v>262.30399999999997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72</v>
      </c>
      <c r="AU126" s="17" t="s">
        <v>140</v>
      </c>
      <c r="BK126" s="174">
        <f>BK127+BK169</f>
        <v>0</v>
      </c>
    </row>
    <row r="127" spans="1:63" s="12" customFormat="1" ht="25.9" customHeight="1">
      <c r="B127" s="175"/>
      <c r="C127" s="176"/>
      <c r="D127" s="177" t="s">
        <v>72</v>
      </c>
      <c r="E127" s="178" t="s">
        <v>157</v>
      </c>
      <c r="F127" s="178" t="s">
        <v>158</v>
      </c>
      <c r="G127" s="176"/>
      <c r="H127" s="176"/>
      <c r="I127" s="179"/>
      <c r="J127" s="180">
        <f>BK127</f>
        <v>0</v>
      </c>
      <c r="K127" s="176"/>
      <c r="L127" s="181"/>
      <c r="M127" s="182"/>
      <c r="N127" s="183"/>
      <c r="O127" s="183"/>
      <c r="P127" s="184">
        <f>P128+P139+P149</f>
        <v>0</v>
      </c>
      <c r="Q127" s="183"/>
      <c r="R127" s="184">
        <f>R128+R139+R149</f>
        <v>1E-3</v>
      </c>
      <c r="S127" s="183"/>
      <c r="T127" s="185">
        <f>T128+T139+T149</f>
        <v>261.404</v>
      </c>
      <c r="AR127" s="186" t="s">
        <v>80</v>
      </c>
      <c r="AT127" s="187" t="s">
        <v>72</v>
      </c>
      <c r="AU127" s="187" t="s">
        <v>73</v>
      </c>
      <c r="AY127" s="186" t="s">
        <v>159</v>
      </c>
      <c r="BK127" s="188">
        <f>BK128+BK139+BK149</f>
        <v>0</v>
      </c>
    </row>
    <row r="128" spans="1:63" s="12" customFormat="1" ht="22.9" customHeight="1">
      <c r="B128" s="175"/>
      <c r="C128" s="176"/>
      <c r="D128" s="177" t="s">
        <v>72</v>
      </c>
      <c r="E128" s="189" t="s">
        <v>80</v>
      </c>
      <c r="F128" s="189" t="s">
        <v>1018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SUM(P129:P138)</f>
        <v>0</v>
      </c>
      <c r="Q128" s="183"/>
      <c r="R128" s="184">
        <f>SUM(R129:R138)</f>
        <v>0</v>
      </c>
      <c r="S128" s="183"/>
      <c r="T128" s="185">
        <f>SUM(T129:T138)</f>
        <v>0</v>
      </c>
      <c r="AR128" s="186" t="s">
        <v>80</v>
      </c>
      <c r="AT128" s="187" t="s">
        <v>72</v>
      </c>
      <c r="AU128" s="187" t="s">
        <v>80</v>
      </c>
      <c r="AY128" s="186" t="s">
        <v>159</v>
      </c>
      <c r="BK128" s="188">
        <f>SUM(BK129:BK138)</f>
        <v>0</v>
      </c>
    </row>
    <row r="129" spans="1:65" s="2" customFormat="1" ht="33" customHeight="1">
      <c r="A129" s="34"/>
      <c r="B129" s="35"/>
      <c r="C129" s="191" t="s">
        <v>80</v>
      </c>
      <c r="D129" s="191" t="s">
        <v>162</v>
      </c>
      <c r="E129" s="192" t="s">
        <v>1019</v>
      </c>
      <c r="F129" s="193" t="s">
        <v>1020</v>
      </c>
      <c r="G129" s="194" t="s">
        <v>176</v>
      </c>
      <c r="H129" s="195">
        <v>27</v>
      </c>
      <c r="I129" s="196"/>
      <c r="J129" s="197">
        <f>ROUND(I129*H129,2)</f>
        <v>0</v>
      </c>
      <c r="K129" s="193" t="s">
        <v>1021</v>
      </c>
      <c r="L129" s="39"/>
      <c r="M129" s="198" t="s">
        <v>1</v>
      </c>
      <c r="N129" s="199" t="s">
        <v>38</v>
      </c>
      <c r="O129" s="71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2" t="s">
        <v>166</v>
      </c>
      <c r="AT129" s="202" t="s">
        <v>162</v>
      </c>
      <c r="AU129" s="202" t="s">
        <v>82</v>
      </c>
      <c r="AY129" s="17" t="s">
        <v>159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7" t="s">
        <v>80</v>
      </c>
      <c r="BK129" s="203">
        <f>ROUND(I129*H129,2)</f>
        <v>0</v>
      </c>
      <c r="BL129" s="17" t="s">
        <v>166</v>
      </c>
      <c r="BM129" s="202" t="s">
        <v>1022</v>
      </c>
    </row>
    <row r="130" spans="1:65" s="13" customFormat="1">
      <c r="B130" s="204"/>
      <c r="C130" s="205"/>
      <c r="D130" s="206" t="s">
        <v>168</v>
      </c>
      <c r="E130" s="207" t="s">
        <v>1</v>
      </c>
      <c r="F130" s="208" t="s">
        <v>1023</v>
      </c>
      <c r="G130" s="205"/>
      <c r="H130" s="209">
        <v>27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168</v>
      </c>
      <c r="AU130" s="215" t="s">
        <v>82</v>
      </c>
      <c r="AV130" s="13" t="s">
        <v>82</v>
      </c>
      <c r="AW130" s="13" t="s">
        <v>30</v>
      </c>
      <c r="AX130" s="13" t="s">
        <v>80</v>
      </c>
      <c r="AY130" s="215" t="s">
        <v>159</v>
      </c>
    </row>
    <row r="131" spans="1:65" s="2" customFormat="1" ht="60">
      <c r="A131" s="34"/>
      <c r="B131" s="35"/>
      <c r="C131" s="191" t="s">
        <v>82</v>
      </c>
      <c r="D131" s="191" t="s">
        <v>162</v>
      </c>
      <c r="E131" s="192" t="s">
        <v>1024</v>
      </c>
      <c r="F131" s="193" t="s">
        <v>1025</v>
      </c>
      <c r="G131" s="194" t="s">
        <v>176</v>
      </c>
      <c r="H131" s="195">
        <v>27</v>
      </c>
      <c r="I131" s="196"/>
      <c r="J131" s="197">
        <f>ROUND(I131*H131,2)</f>
        <v>0</v>
      </c>
      <c r="K131" s="193" t="s">
        <v>1021</v>
      </c>
      <c r="L131" s="39"/>
      <c r="M131" s="198" t="s">
        <v>1</v>
      </c>
      <c r="N131" s="199" t="s">
        <v>38</v>
      </c>
      <c r="O131" s="7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166</v>
      </c>
      <c r="AT131" s="202" t="s">
        <v>162</v>
      </c>
      <c r="AU131" s="202" t="s">
        <v>82</v>
      </c>
      <c r="AY131" s="17" t="s">
        <v>159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80</v>
      </c>
      <c r="BK131" s="203">
        <f>ROUND(I131*H131,2)</f>
        <v>0</v>
      </c>
      <c r="BL131" s="17" t="s">
        <v>166</v>
      </c>
      <c r="BM131" s="202" t="s">
        <v>1026</v>
      </c>
    </row>
    <row r="132" spans="1:65" s="2" customFormat="1" ht="66.75" customHeight="1">
      <c r="A132" s="34"/>
      <c r="B132" s="35"/>
      <c r="C132" s="191" t="s">
        <v>99</v>
      </c>
      <c r="D132" s="191" t="s">
        <v>162</v>
      </c>
      <c r="E132" s="192" t="s">
        <v>1027</v>
      </c>
      <c r="F132" s="193" t="s">
        <v>1028</v>
      </c>
      <c r="G132" s="194" t="s">
        <v>176</v>
      </c>
      <c r="H132" s="195">
        <v>270</v>
      </c>
      <c r="I132" s="196"/>
      <c r="J132" s="197">
        <f>ROUND(I132*H132,2)</f>
        <v>0</v>
      </c>
      <c r="K132" s="193" t="s">
        <v>1021</v>
      </c>
      <c r="L132" s="39"/>
      <c r="M132" s="198" t="s">
        <v>1</v>
      </c>
      <c r="N132" s="199" t="s">
        <v>38</v>
      </c>
      <c r="O132" s="7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2" t="s">
        <v>166</v>
      </c>
      <c r="AT132" s="202" t="s">
        <v>162</v>
      </c>
      <c r="AU132" s="202" t="s">
        <v>82</v>
      </c>
      <c r="AY132" s="17" t="s">
        <v>159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" t="s">
        <v>80</v>
      </c>
      <c r="BK132" s="203">
        <f>ROUND(I132*H132,2)</f>
        <v>0</v>
      </c>
      <c r="BL132" s="17" t="s">
        <v>166</v>
      </c>
      <c r="BM132" s="202" t="s">
        <v>1029</v>
      </c>
    </row>
    <row r="133" spans="1:65" s="13" customFormat="1">
      <c r="B133" s="204"/>
      <c r="C133" s="205"/>
      <c r="D133" s="206" t="s">
        <v>168</v>
      </c>
      <c r="E133" s="205"/>
      <c r="F133" s="208" t="s">
        <v>1030</v>
      </c>
      <c r="G133" s="205"/>
      <c r="H133" s="209">
        <v>270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168</v>
      </c>
      <c r="AU133" s="215" t="s">
        <v>82</v>
      </c>
      <c r="AV133" s="13" t="s">
        <v>82</v>
      </c>
      <c r="AW133" s="13" t="s">
        <v>4</v>
      </c>
      <c r="AX133" s="13" t="s">
        <v>80</v>
      </c>
      <c r="AY133" s="215" t="s">
        <v>159</v>
      </c>
    </row>
    <row r="134" spans="1:65" s="2" customFormat="1" ht="44.25" customHeight="1">
      <c r="A134" s="34"/>
      <c r="B134" s="35"/>
      <c r="C134" s="191" t="s">
        <v>166</v>
      </c>
      <c r="D134" s="191" t="s">
        <v>162</v>
      </c>
      <c r="E134" s="192" t="s">
        <v>1031</v>
      </c>
      <c r="F134" s="193" t="s">
        <v>1032</v>
      </c>
      <c r="G134" s="194" t="s">
        <v>176</v>
      </c>
      <c r="H134" s="195">
        <v>27</v>
      </c>
      <c r="I134" s="196"/>
      <c r="J134" s="197">
        <f>ROUND(I134*H134,2)</f>
        <v>0</v>
      </c>
      <c r="K134" s="193" t="s">
        <v>1021</v>
      </c>
      <c r="L134" s="39"/>
      <c r="M134" s="198" t="s">
        <v>1</v>
      </c>
      <c r="N134" s="199" t="s">
        <v>38</v>
      </c>
      <c r="O134" s="71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166</v>
      </c>
      <c r="AT134" s="202" t="s">
        <v>162</v>
      </c>
      <c r="AU134" s="202" t="s">
        <v>82</v>
      </c>
      <c r="AY134" s="17" t="s">
        <v>159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80</v>
      </c>
      <c r="BK134" s="203">
        <f>ROUND(I134*H134,2)</f>
        <v>0</v>
      </c>
      <c r="BL134" s="17" t="s">
        <v>166</v>
      </c>
      <c r="BM134" s="202" t="s">
        <v>1033</v>
      </c>
    </row>
    <row r="135" spans="1:65" s="2" customFormat="1" ht="24">
      <c r="A135" s="34"/>
      <c r="B135" s="35"/>
      <c r="C135" s="191" t="s">
        <v>160</v>
      </c>
      <c r="D135" s="191" t="s">
        <v>162</v>
      </c>
      <c r="E135" s="192" t="s">
        <v>1034</v>
      </c>
      <c r="F135" s="193" t="s">
        <v>1035</v>
      </c>
      <c r="G135" s="194" t="s">
        <v>176</v>
      </c>
      <c r="H135" s="195">
        <v>27</v>
      </c>
      <c r="I135" s="196"/>
      <c r="J135" s="197">
        <f>ROUND(I135*H135,2)</f>
        <v>0</v>
      </c>
      <c r="K135" s="193" t="s">
        <v>1021</v>
      </c>
      <c r="L135" s="39"/>
      <c r="M135" s="198" t="s">
        <v>1</v>
      </c>
      <c r="N135" s="199" t="s">
        <v>38</v>
      </c>
      <c r="O135" s="71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166</v>
      </c>
      <c r="AT135" s="202" t="s">
        <v>162</v>
      </c>
      <c r="AU135" s="202" t="s">
        <v>82</v>
      </c>
      <c r="AY135" s="17" t="s">
        <v>159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80</v>
      </c>
      <c r="BK135" s="203">
        <f>ROUND(I135*H135,2)</f>
        <v>0</v>
      </c>
      <c r="BL135" s="17" t="s">
        <v>166</v>
      </c>
      <c r="BM135" s="202" t="s">
        <v>1036</v>
      </c>
    </row>
    <row r="136" spans="1:65" s="2" customFormat="1" ht="16.5" customHeight="1">
      <c r="A136" s="34"/>
      <c r="B136" s="35"/>
      <c r="C136" s="227" t="s">
        <v>195</v>
      </c>
      <c r="D136" s="227" t="s">
        <v>188</v>
      </c>
      <c r="E136" s="228" t="s">
        <v>1037</v>
      </c>
      <c r="F136" s="229" t="s">
        <v>1038</v>
      </c>
      <c r="G136" s="230" t="s">
        <v>191</v>
      </c>
      <c r="H136" s="231">
        <v>48.6</v>
      </c>
      <c r="I136" s="232"/>
      <c r="J136" s="233">
        <f>ROUND(I136*H136,2)</f>
        <v>0</v>
      </c>
      <c r="K136" s="317" t="s">
        <v>1021</v>
      </c>
      <c r="L136" s="234"/>
      <c r="M136" s="235" t="s">
        <v>1</v>
      </c>
      <c r="N136" s="236" t="s">
        <v>38</v>
      </c>
      <c r="O136" s="71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2" t="s">
        <v>192</v>
      </c>
      <c r="AT136" s="202" t="s">
        <v>188</v>
      </c>
      <c r="AU136" s="202" t="s">
        <v>82</v>
      </c>
      <c r="AY136" s="17" t="s">
        <v>159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" t="s">
        <v>80</v>
      </c>
      <c r="BK136" s="203">
        <f>ROUND(I136*H136,2)</f>
        <v>0</v>
      </c>
      <c r="BL136" s="17" t="s">
        <v>166</v>
      </c>
      <c r="BM136" s="202" t="s">
        <v>1039</v>
      </c>
    </row>
    <row r="137" spans="1:65" s="13" customFormat="1">
      <c r="B137" s="204"/>
      <c r="C137" s="205"/>
      <c r="D137" s="206" t="s">
        <v>168</v>
      </c>
      <c r="E137" s="205"/>
      <c r="F137" s="208" t="s">
        <v>1040</v>
      </c>
      <c r="G137" s="205"/>
      <c r="H137" s="209">
        <v>48.6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168</v>
      </c>
      <c r="AU137" s="215" t="s">
        <v>82</v>
      </c>
      <c r="AV137" s="13" t="s">
        <v>82</v>
      </c>
      <c r="AW137" s="13" t="s">
        <v>4</v>
      </c>
      <c r="AX137" s="13" t="s">
        <v>80</v>
      </c>
      <c r="AY137" s="215" t="s">
        <v>159</v>
      </c>
    </row>
    <row r="138" spans="1:65" s="2" customFormat="1" ht="33" customHeight="1">
      <c r="A138" s="34"/>
      <c r="B138" s="35"/>
      <c r="C138" s="191" t="s">
        <v>202</v>
      </c>
      <c r="D138" s="191" t="s">
        <v>162</v>
      </c>
      <c r="E138" s="192" t="s">
        <v>1041</v>
      </c>
      <c r="F138" s="193" t="s">
        <v>1042</v>
      </c>
      <c r="G138" s="194" t="s">
        <v>165</v>
      </c>
      <c r="H138" s="195">
        <v>90</v>
      </c>
      <c r="I138" s="196"/>
      <c r="J138" s="197">
        <f>ROUND(I138*H138,2)</f>
        <v>0</v>
      </c>
      <c r="K138" s="193" t="s">
        <v>1021</v>
      </c>
      <c r="L138" s="39"/>
      <c r="M138" s="198" t="s">
        <v>1</v>
      </c>
      <c r="N138" s="199" t="s">
        <v>38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166</v>
      </c>
      <c r="AT138" s="202" t="s">
        <v>162</v>
      </c>
      <c r="AU138" s="202" t="s">
        <v>82</v>
      </c>
      <c r="AY138" s="17" t="s">
        <v>159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80</v>
      </c>
      <c r="BK138" s="203">
        <f>ROUND(I138*H138,2)</f>
        <v>0</v>
      </c>
      <c r="BL138" s="17" t="s">
        <v>166</v>
      </c>
      <c r="BM138" s="202" t="s">
        <v>1043</v>
      </c>
    </row>
    <row r="139" spans="1:65" s="12" customFormat="1" ht="22.9" customHeight="1">
      <c r="B139" s="175"/>
      <c r="C139" s="176"/>
      <c r="D139" s="177" t="s">
        <v>72</v>
      </c>
      <c r="E139" s="189" t="s">
        <v>211</v>
      </c>
      <c r="F139" s="189" t="s">
        <v>1044</v>
      </c>
      <c r="G139" s="176"/>
      <c r="H139" s="176"/>
      <c r="I139" s="179"/>
      <c r="J139" s="190">
        <f>BK139</f>
        <v>0</v>
      </c>
      <c r="K139" s="176"/>
      <c r="L139" s="181"/>
      <c r="M139" s="182"/>
      <c r="N139" s="183"/>
      <c r="O139" s="183"/>
      <c r="P139" s="184">
        <f>SUM(P140:P148)</f>
        <v>0</v>
      </c>
      <c r="Q139" s="183"/>
      <c r="R139" s="184">
        <f>SUM(R140:R148)</f>
        <v>1E-3</v>
      </c>
      <c r="S139" s="183"/>
      <c r="T139" s="185">
        <f>SUM(T140:T148)</f>
        <v>261.404</v>
      </c>
      <c r="AR139" s="186" t="s">
        <v>80</v>
      </c>
      <c r="AT139" s="187" t="s">
        <v>72</v>
      </c>
      <c r="AU139" s="187" t="s">
        <v>80</v>
      </c>
      <c r="AY139" s="186" t="s">
        <v>159</v>
      </c>
      <c r="BK139" s="188">
        <f>SUM(BK140:BK148)</f>
        <v>0</v>
      </c>
    </row>
    <row r="140" spans="1:65" s="2" customFormat="1" ht="24">
      <c r="A140" s="34"/>
      <c r="B140" s="35"/>
      <c r="C140" s="191" t="s">
        <v>192</v>
      </c>
      <c r="D140" s="191" t="s">
        <v>162</v>
      </c>
      <c r="E140" s="192" t="s">
        <v>1045</v>
      </c>
      <c r="F140" s="193" t="s">
        <v>1046</v>
      </c>
      <c r="G140" s="194" t="s">
        <v>1001</v>
      </c>
      <c r="H140" s="195">
        <v>1</v>
      </c>
      <c r="I140" s="196"/>
      <c r="J140" s="197">
        <f t="shared" ref="J140:J145" si="0">ROUND(I140*H140,2)</f>
        <v>0</v>
      </c>
      <c r="K140" s="193" t="s">
        <v>1021</v>
      </c>
      <c r="L140" s="39"/>
      <c r="M140" s="198" t="s">
        <v>1</v>
      </c>
      <c r="N140" s="199" t="s">
        <v>38</v>
      </c>
      <c r="O140" s="71"/>
      <c r="P140" s="200">
        <f t="shared" ref="P140:P145" si="1">O140*H140</f>
        <v>0</v>
      </c>
      <c r="Q140" s="200">
        <v>0</v>
      </c>
      <c r="R140" s="200">
        <f t="shared" ref="R140:R145" si="2">Q140*H140</f>
        <v>0</v>
      </c>
      <c r="S140" s="200">
        <v>0</v>
      </c>
      <c r="T140" s="201">
        <f t="shared" ref="T140:T145" si="3"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2" t="s">
        <v>166</v>
      </c>
      <c r="AT140" s="202" t="s">
        <v>162</v>
      </c>
      <c r="AU140" s="202" t="s">
        <v>82</v>
      </c>
      <c r="AY140" s="17" t="s">
        <v>159</v>
      </c>
      <c r="BE140" s="203">
        <f t="shared" ref="BE140:BE145" si="4">IF(N140="základní",J140,0)</f>
        <v>0</v>
      </c>
      <c r="BF140" s="203">
        <f t="shared" ref="BF140:BF145" si="5">IF(N140="snížená",J140,0)</f>
        <v>0</v>
      </c>
      <c r="BG140" s="203">
        <f t="shared" ref="BG140:BG145" si="6">IF(N140="zákl. přenesená",J140,0)</f>
        <v>0</v>
      </c>
      <c r="BH140" s="203">
        <f t="shared" ref="BH140:BH145" si="7">IF(N140="sníž. přenesená",J140,0)</f>
        <v>0</v>
      </c>
      <c r="BI140" s="203">
        <f t="shared" ref="BI140:BI145" si="8">IF(N140="nulová",J140,0)</f>
        <v>0</v>
      </c>
      <c r="BJ140" s="17" t="s">
        <v>80</v>
      </c>
      <c r="BK140" s="203">
        <f t="shared" ref="BK140:BK145" si="9">ROUND(I140*H140,2)</f>
        <v>0</v>
      </c>
      <c r="BL140" s="17" t="s">
        <v>166</v>
      </c>
      <c r="BM140" s="202" t="s">
        <v>1047</v>
      </c>
    </row>
    <row r="141" spans="1:65" s="2" customFormat="1" ht="24">
      <c r="A141" s="34"/>
      <c r="B141" s="35"/>
      <c r="C141" s="191" t="s">
        <v>211</v>
      </c>
      <c r="D141" s="191" t="s">
        <v>162</v>
      </c>
      <c r="E141" s="192" t="s">
        <v>1048</v>
      </c>
      <c r="F141" s="193" t="s">
        <v>1049</v>
      </c>
      <c r="G141" s="194" t="s">
        <v>772</v>
      </c>
      <c r="H141" s="195">
        <v>1</v>
      </c>
      <c r="I141" s="196"/>
      <c r="J141" s="197">
        <f t="shared" si="0"/>
        <v>0</v>
      </c>
      <c r="K141" s="193" t="s">
        <v>1</v>
      </c>
      <c r="L141" s="39"/>
      <c r="M141" s="198" t="s">
        <v>1</v>
      </c>
      <c r="N141" s="199" t="s">
        <v>38</v>
      </c>
      <c r="O141" s="71"/>
      <c r="P141" s="200">
        <f t="shared" si="1"/>
        <v>0</v>
      </c>
      <c r="Q141" s="200">
        <v>0</v>
      </c>
      <c r="R141" s="200">
        <f t="shared" si="2"/>
        <v>0</v>
      </c>
      <c r="S141" s="200">
        <v>0</v>
      </c>
      <c r="T141" s="201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245</v>
      </c>
      <c r="AT141" s="202" t="s">
        <v>162</v>
      </c>
      <c r="AU141" s="202" t="s">
        <v>82</v>
      </c>
      <c r="AY141" s="17" t="s">
        <v>159</v>
      </c>
      <c r="BE141" s="203">
        <f t="shared" si="4"/>
        <v>0</v>
      </c>
      <c r="BF141" s="203">
        <f t="shared" si="5"/>
        <v>0</v>
      </c>
      <c r="BG141" s="203">
        <f t="shared" si="6"/>
        <v>0</v>
      </c>
      <c r="BH141" s="203">
        <f t="shared" si="7"/>
        <v>0</v>
      </c>
      <c r="BI141" s="203">
        <f t="shared" si="8"/>
        <v>0</v>
      </c>
      <c r="BJ141" s="17" t="s">
        <v>80</v>
      </c>
      <c r="BK141" s="203">
        <f t="shared" si="9"/>
        <v>0</v>
      </c>
      <c r="BL141" s="17" t="s">
        <v>245</v>
      </c>
      <c r="BM141" s="202" t="s">
        <v>1050</v>
      </c>
    </row>
    <row r="142" spans="1:65" s="2" customFormat="1" ht="24">
      <c r="A142" s="34"/>
      <c r="B142" s="35"/>
      <c r="C142" s="191" t="s">
        <v>216</v>
      </c>
      <c r="D142" s="191" t="s">
        <v>162</v>
      </c>
      <c r="E142" s="192" t="s">
        <v>1051</v>
      </c>
      <c r="F142" s="193" t="s">
        <v>1052</v>
      </c>
      <c r="G142" s="194" t="s">
        <v>191</v>
      </c>
      <c r="H142" s="195">
        <v>5</v>
      </c>
      <c r="I142" s="196"/>
      <c r="J142" s="197">
        <f t="shared" si="0"/>
        <v>0</v>
      </c>
      <c r="K142" s="193" t="s">
        <v>1021</v>
      </c>
      <c r="L142" s="39"/>
      <c r="M142" s="198" t="s">
        <v>1</v>
      </c>
      <c r="N142" s="199" t="s">
        <v>38</v>
      </c>
      <c r="O142" s="71"/>
      <c r="P142" s="200">
        <f t="shared" si="1"/>
        <v>0</v>
      </c>
      <c r="Q142" s="200">
        <v>0</v>
      </c>
      <c r="R142" s="200">
        <f t="shared" si="2"/>
        <v>0</v>
      </c>
      <c r="S142" s="200">
        <v>1</v>
      </c>
      <c r="T142" s="201">
        <f t="shared" si="3"/>
        <v>5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2" t="s">
        <v>166</v>
      </c>
      <c r="AT142" s="202" t="s">
        <v>162</v>
      </c>
      <c r="AU142" s="202" t="s">
        <v>82</v>
      </c>
      <c r="AY142" s="17" t="s">
        <v>159</v>
      </c>
      <c r="BE142" s="203">
        <f t="shared" si="4"/>
        <v>0</v>
      </c>
      <c r="BF142" s="203">
        <f t="shared" si="5"/>
        <v>0</v>
      </c>
      <c r="BG142" s="203">
        <f t="shared" si="6"/>
        <v>0</v>
      </c>
      <c r="BH142" s="203">
        <f t="shared" si="7"/>
        <v>0</v>
      </c>
      <c r="BI142" s="203">
        <f t="shared" si="8"/>
        <v>0</v>
      </c>
      <c r="BJ142" s="17" t="s">
        <v>80</v>
      </c>
      <c r="BK142" s="203">
        <f t="shared" si="9"/>
        <v>0</v>
      </c>
      <c r="BL142" s="17" t="s">
        <v>166</v>
      </c>
      <c r="BM142" s="202" t="s">
        <v>1053</v>
      </c>
    </row>
    <row r="143" spans="1:65" s="2" customFormat="1" ht="55.5" customHeight="1">
      <c r="A143" s="34"/>
      <c r="B143" s="35"/>
      <c r="C143" s="191" t="s">
        <v>222</v>
      </c>
      <c r="D143" s="191" t="s">
        <v>162</v>
      </c>
      <c r="E143" s="192" t="s">
        <v>1054</v>
      </c>
      <c r="F143" s="193" t="s">
        <v>1055</v>
      </c>
      <c r="G143" s="194" t="s">
        <v>176</v>
      </c>
      <c r="H143" s="195">
        <v>270</v>
      </c>
      <c r="I143" s="196"/>
      <c r="J143" s="197">
        <f t="shared" si="0"/>
        <v>0</v>
      </c>
      <c r="K143" s="193" t="s">
        <v>1021</v>
      </c>
      <c r="L143" s="39"/>
      <c r="M143" s="198" t="s">
        <v>1</v>
      </c>
      <c r="N143" s="199" t="s">
        <v>38</v>
      </c>
      <c r="O143" s="71"/>
      <c r="P143" s="200">
        <f t="shared" si="1"/>
        <v>0</v>
      </c>
      <c r="Q143" s="200">
        <v>0</v>
      </c>
      <c r="R143" s="200">
        <f t="shared" si="2"/>
        <v>0</v>
      </c>
      <c r="S143" s="200">
        <v>0.65</v>
      </c>
      <c r="T143" s="201">
        <f t="shared" si="3"/>
        <v>175.5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2" t="s">
        <v>166</v>
      </c>
      <c r="AT143" s="202" t="s">
        <v>162</v>
      </c>
      <c r="AU143" s="202" t="s">
        <v>82</v>
      </c>
      <c r="AY143" s="17" t="s">
        <v>159</v>
      </c>
      <c r="BE143" s="203">
        <f t="shared" si="4"/>
        <v>0</v>
      </c>
      <c r="BF143" s="203">
        <f t="shared" si="5"/>
        <v>0</v>
      </c>
      <c r="BG143" s="203">
        <f t="shared" si="6"/>
        <v>0</v>
      </c>
      <c r="BH143" s="203">
        <f t="shared" si="7"/>
        <v>0</v>
      </c>
      <c r="BI143" s="203">
        <f t="shared" si="8"/>
        <v>0</v>
      </c>
      <c r="BJ143" s="17" t="s">
        <v>80</v>
      </c>
      <c r="BK143" s="203">
        <f t="shared" si="9"/>
        <v>0</v>
      </c>
      <c r="BL143" s="17" t="s">
        <v>166</v>
      </c>
      <c r="BM143" s="202" t="s">
        <v>1056</v>
      </c>
    </row>
    <row r="144" spans="1:65" s="2" customFormat="1" ht="16.5" customHeight="1">
      <c r="A144" s="34"/>
      <c r="B144" s="35"/>
      <c r="C144" s="191" t="s">
        <v>226</v>
      </c>
      <c r="D144" s="191" t="s">
        <v>162</v>
      </c>
      <c r="E144" s="192" t="s">
        <v>1057</v>
      </c>
      <c r="F144" s="193" t="s">
        <v>1058</v>
      </c>
      <c r="G144" s="194" t="s">
        <v>176</v>
      </c>
      <c r="H144" s="195">
        <v>10</v>
      </c>
      <c r="I144" s="196"/>
      <c r="J144" s="197">
        <f t="shared" si="0"/>
        <v>0</v>
      </c>
      <c r="K144" s="193" t="s">
        <v>1</v>
      </c>
      <c r="L144" s="39"/>
      <c r="M144" s="198" t="s">
        <v>1</v>
      </c>
      <c r="N144" s="199" t="s">
        <v>38</v>
      </c>
      <c r="O144" s="71"/>
      <c r="P144" s="200">
        <f t="shared" si="1"/>
        <v>0</v>
      </c>
      <c r="Q144" s="200">
        <v>1E-4</v>
      </c>
      <c r="R144" s="200">
        <f t="shared" si="2"/>
        <v>1E-3</v>
      </c>
      <c r="S144" s="200">
        <v>2.41</v>
      </c>
      <c r="T144" s="201">
        <f t="shared" si="3"/>
        <v>24.1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166</v>
      </c>
      <c r="AT144" s="202" t="s">
        <v>162</v>
      </c>
      <c r="AU144" s="202" t="s">
        <v>82</v>
      </c>
      <c r="AY144" s="17" t="s">
        <v>159</v>
      </c>
      <c r="BE144" s="203">
        <f t="shared" si="4"/>
        <v>0</v>
      </c>
      <c r="BF144" s="203">
        <f t="shared" si="5"/>
        <v>0</v>
      </c>
      <c r="BG144" s="203">
        <f t="shared" si="6"/>
        <v>0</v>
      </c>
      <c r="BH144" s="203">
        <f t="shared" si="7"/>
        <v>0</v>
      </c>
      <c r="BI144" s="203">
        <f t="shared" si="8"/>
        <v>0</v>
      </c>
      <c r="BJ144" s="17" t="s">
        <v>80</v>
      </c>
      <c r="BK144" s="203">
        <f t="shared" si="9"/>
        <v>0</v>
      </c>
      <c r="BL144" s="17" t="s">
        <v>166</v>
      </c>
      <c r="BM144" s="202" t="s">
        <v>1059</v>
      </c>
    </row>
    <row r="145" spans="1:65" s="2" customFormat="1" ht="24">
      <c r="A145" s="34"/>
      <c r="B145" s="35"/>
      <c r="C145" s="191" t="s">
        <v>232</v>
      </c>
      <c r="D145" s="191" t="s">
        <v>162</v>
      </c>
      <c r="E145" s="192" t="s">
        <v>1060</v>
      </c>
      <c r="F145" s="193" t="s">
        <v>1061</v>
      </c>
      <c r="G145" s="194" t="s">
        <v>176</v>
      </c>
      <c r="H145" s="195">
        <v>25.82</v>
      </c>
      <c r="I145" s="196"/>
      <c r="J145" s="197">
        <f t="shared" si="0"/>
        <v>0</v>
      </c>
      <c r="K145" s="193" t="s">
        <v>1021</v>
      </c>
      <c r="L145" s="39"/>
      <c r="M145" s="198" t="s">
        <v>1</v>
      </c>
      <c r="N145" s="199" t="s">
        <v>38</v>
      </c>
      <c r="O145" s="71"/>
      <c r="P145" s="200">
        <f t="shared" si="1"/>
        <v>0</v>
      </c>
      <c r="Q145" s="200">
        <v>0</v>
      </c>
      <c r="R145" s="200">
        <f t="shared" si="2"/>
        <v>0</v>
      </c>
      <c r="S145" s="200">
        <v>2.2000000000000002</v>
      </c>
      <c r="T145" s="201">
        <f t="shared" si="3"/>
        <v>56.804000000000002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166</v>
      </c>
      <c r="AT145" s="202" t="s">
        <v>162</v>
      </c>
      <c r="AU145" s="202" t="s">
        <v>82</v>
      </c>
      <c r="AY145" s="17" t="s">
        <v>159</v>
      </c>
      <c r="BE145" s="203">
        <f t="shared" si="4"/>
        <v>0</v>
      </c>
      <c r="BF145" s="203">
        <f t="shared" si="5"/>
        <v>0</v>
      </c>
      <c r="BG145" s="203">
        <f t="shared" si="6"/>
        <v>0</v>
      </c>
      <c r="BH145" s="203">
        <f t="shared" si="7"/>
        <v>0</v>
      </c>
      <c r="BI145" s="203">
        <f t="shared" si="8"/>
        <v>0</v>
      </c>
      <c r="BJ145" s="17" t="s">
        <v>80</v>
      </c>
      <c r="BK145" s="203">
        <f t="shared" si="9"/>
        <v>0</v>
      </c>
      <c r="BL145" s="17" t="s">
        <v>166</v>
      </c>
      <c r="BM145" s="202" t="s">
        <v>1062</v>
      </c>
    </row>
    <row r="146" spans="1:65" s="13" customFormat="1">
      <c r="B146" s="204"/>
      <c r="C146" s="205"/>
      <c r="D146" s="206" t="s">
        <v>168</v>
      </c>
      <c r="E146" s="207" t="s">
        <v>1</v>
      </c>
      <c r="F146" s="208" t="s">
        <v>1063</v>
      </c>
      <c r="G146" s="205"/>
      <c r="H146" s="209">
        <v>13.5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168</v>
      </c>
      <c r="AU146" s="215" t="s">
        <v>82</v>
      </c>
      <c r="AV146" s="13" t="s">
        <v>82</v>
      </c>
      <c r="AW146" s="13" t="s">
        <v>30</v>
      </c>
      <c r="AX146" s="13" t="s">
        <v>73</v>
      </c>
      <c r="AY146" s="215" t="s">
        <v>159</v>
      </c>
    </row>
    <row r="147" spans="1:65" s="13" customFormat="1">
      <c r="B147" s="204"/>
      <c r="C147" s="205"/>
      <c r="D147" s="206" t="s">
        <v>168</v>
      </c>
      <c r="E147" s="207" t="s">
        <v>1</v>
      </c>
      <c r="F147" s="208" t="s">
        <v>1064</v>
      </c>
      <c r="G147" s="205"/>
      <c r="H147" s="209">
        <v>12.32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168</v>
      </c>
      <c r="AU147" s="215" t="s">
        <v>82</v>
      </c>
      <c r="AV147" s="13" t="s">
        <v>82</v>
      </c>
      <c r="AW147" s="13" t="s">
        <v>30</v>
      </c>
      <c r="AX147" s="13" t="s">
        <v>73</v>
      </c>
      <c r="AY147" s="215" t="s">
        <v>159</v>
      </c>
    </row>
    <row r="148" spans="1:65" s="14" customFormat="1">
      <c r="B148" s="216"/>
      <c r="C148" s="217"/>
      <c r="D148" s="206" t="s">
        <v>168</v>
      </c>
      <c r="E148" s="218" t="s">
        <v>1</v>
      </c>
      <c r="F148" s="219" t="s">
        <v>173</v>
      </c>
      <c r="G148" s="217"/>
      <c r="H148" s="220">
        <v>25.82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168</v>
      </c>
      <c r="AU148" s="226" t="s">
        <v>82</v>
      </c>
      <c r="AV148" s="14" t="s">
        <v>166</v>
      </c>
      <c r="AW148" s="14" t="s">
        <v>30</v>
      </c>
      <c r="AX148" s="14" t="s">
        <v>80</v>
      </c>
      <c r="AY148" s="226" t="s">
        <v>159</v>
      </c>
    </row>
    <row r="149" spans="1:65" s="12" customFormat="1" ht="22.9" customHeight="1">
      <c r="B149" s="175"/>
      <c r="C149" s="176"/>
      <c r="D149" s="177" t="s">
        <v>72</v>
      </c>
      <c r="E149" s="189" t="s">
        <v>1065</v>
      </c>
      <c r="F149" s="189" t="s">
        <v>1066</v>
      </c>
      <c r="G149" s="176"/>
      <c r="H149" s="176"/>
      <c r="I149" s="179"/>
      <c r="J149" s="190">
        <f>BK149</f>
        <v>0</v>
      </c>
      <c r="K149" s="176"/>
      <c r="L149" s="181"/>
      <c r="M149" s="182"/>
      <c r="N149" s="183"/>
      <c r="O149" s="183"/>
      <c r="P149" s="184">
        <f>SUM(P150:P168)</f>
        <v>0</v>
      </c>
      <c r="Q149" s="183"/>
      <c r="R149" s="184">
        <f>SUM(R150:R168)</f>
        <v>0</v>
      </c>
      <c r="S149" s="183"/>
      <c r="T149" s="185">
        <f>SUM(T150:T168)</f>
        <v>0</v>
      </c>
      <c r="AR149" s="186" t="s">
        <v>80</v>
      </c>
      <c r="AT149" s="187" t="s">
        <v>72</v>
      </c>
      <c r="AU149" s="187" t="s">
        <v>80</v>
      </c>
      <c r="AY149" s="186" t="s">
        <v>159</v>
      </c>
      <c r="BK149" s="188">
        <f>SUM(BK150:BK168)</f>
        <v>0</v>
      </c>
    </row>
    <row r="150" spans="1:65" s="2" customFormat="1" ht="21.75" customHeight="1">
      <c r="A150" s="34"/>
      <c r="B150" s="35"/>
      <c r="C150" s="191" t="s">
        <v>236</v>
      </c>
      <c r="D150" s="191" t="s">
        <v>162</v>
      </c>
      <c r="E150" s="192" t="s">
        <v>1067</v>
      </c>
      <c r="F150" s="193" t="s">
        <v>1068</v>
      </c>
      <c r="G150" s="194" t="s">
        <v>191</v>
      </c>
      <c r="H150" s="195">
        <v>262.30399999999997</v>
      </c>
      <c r="I150" s="196"/>
      <c r="J150" s="197">
        <f>ROUND(I150*H150,2)</f>
        <v>0</v>
      </c>
      <c r="K150" s="193" t="s">
        <v>1021</v>
      </c>
      <c r="L150" s="39"/>
      <c r="M150" s="198" t="s">
        <v>1</v>
      </c>
      <c r="N150" s="199" t="s">
        <v>38</v>
      </c>
      <c r="O150" s="71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2" t="s">
        <v>166</v>
      </c>
      <c r="AT150" s="202" t="s">
        <v>162</v>
      </c>
      <c r="AU150" s="202" t="s">
        <v>82</v>
      </c>
      <c r="AY150" s="17" t="s">
        <v>159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7" t="s">
        <v>80</v>
      </c>
      <c r="BK150" s="203">
        <f>ROUND(I150*H150,2)</f>
        <v>0</v>
      </c>
      <c r="BL150" s="17" t="s">
        <v>166</v>
      </c>
      <c r="BM150" s="202" t="s">
        <v>1069</v>
      </c>
    </row>
    <row r="151" spans="1:65" s="2" customFormat="1" ht="24">
      <c r="A151" s="34"/>
      <c r="B151" s="35"/>
      <c r="C151" s="191" t="s">
        <v>8</v>
      </c>
      <c r="D151" s="191" t="s">
        <v>162</v>
      </c>
      <c r="E151" s="192" t="s">
        <v>1070</v>
      </c>
      <c r="F151" s="193" t="s">
        <v>1071</v>
      </c>
      <c r="G151" s="194" t="s">
        <v>191</v>
      </c>
      <c r="H151" s="195">
        <v>262.30399999999997</v>
      </c>
      <c r="I151" s="196"/>
      <c r="J151" s="197">
        <f>ROUND(I151*H151,2)</f>
        <v>0</v>
      </c>
      <c r="K151" s="193" t="s">
        <v>1021</v>
      </c>
      <c r="L151" s="39"/>
      <c r="M151" s="198" t="s">
        <v>1</v>
      </c>
      <c r="N151" s="199" t="s">
        <v>38</v>
      </c>
      <c r="O151" s="71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2" t="s">
        <v>166</v>
      </c>
      <c r="AT151" s="202" t="s">
        <v>162</v>
      </c>
      <c r="AU151" s="202" t="s">
        <v>82</v>
      </c>
      <c r="AY151" s="17" t="s">
        <v>159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" t="s">
        <v>80</v>
      </c>
      <c r="BK151" s="203">
        <f>ROUND(I151*H151,2)</f>
        <v>0</v>
      </c>
      <c r="BL151" s="17" t="s">
        <v>166</v>
      </c>
      <c r="BM151" s="202" t="s">
        <v>1072</v>
      </c>
    </row>
    <row r="152" spans="1:65" s="2" customFormat="1" ht="24">
      <c r="A152" s="34"/>
      <c r="B152" s="35"/>
      <c r="C152" s="191" t="s">
        <v>245</v>
      </c>
      <c r="D152" s="191" t="s">
        <v>162</v>
      </c>
      <c r="E152" s="192" t="s">
        <v>1073</v>
      </c>
      <c r="F152" s="193" t="s">
        <v>1074</v>
      </c>
      <c r="G152" s="194" t="s">
        <v>191</v>
      </c>
      <c r="H152" s="195">
        <v>4983.7759999999998</v>
      </c>
      <c r="I152" s="196"/>
      <c r="J152" s="197">
        <f>ROUND(I152*H152,2)</f>
        <v>0</v>
      </c>
      <c r="K152" s="193" t="s">
        <v>1021</v>
      </c>
      <c r="L152" s="39"/>
      <c r="M152" s="198" t="s">
        <v>1</v>
      </c>
      <c r="N152" s="199" t="s">
        <v>38</v>
      </c>
      <c r="O152" s="71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2" t="s">
        <v>166</v>
      </c>
      <c r="AT152" s="202" t="s">
        <v>162</v>
      </c>
      <c r="AU152" s="202" t="s">
        <v>82</v>
      </c>
      <c r="AY152" s="17" t="s">
        <v>159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7" t="s">
        <v>80</v>
      </c>
      <c r="BK152" s="203">
        <f>ROUND(I152*H152,2)</f>
        <v>0</v>
      </c>
      <c r="BL152" s="17" t="s">
        <v>166</v>
      </c>
      <c r="BM152" s="202" t="s">
        <v>1075</v>
      </c>
    </row>
    <row r="153" spans="1:65" s="13" customFormat="1">
      <c r="B153" s="204"/>
      <c r="C153" s="205"/>
      <c r="D153" s="206" t="s">
        <v>168</v>
      </c>
      <c r="E153" s="205"/>
      <c r="F153" s="208" t="s">
        <v>1076</v>
      </c>
      <c r="G153" s="205"/>
      <c r="H153" s="209">
        <v>4983.7759999999998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168</v>
      </c>
      <c r="AU153" s="215" t="s">
        <v>82</v>
      </c>
      <c r="AV153" s="13" t="s">
        <v>82</v>
      </c>
      <c r="AW153" s="13" t="s">
        <v>4</v>
      </c>
      <c r="AX153" s="13" t="s">
        <v>80</v>
      </c>
      <c r="AY153" s="215" t="s">
        <v>159</v>
      </c>
    </row>
    <row r="154" spans="1:65" s="2" customFormat="1" ht="16.5" customHeight="1">
      <c r="A154" s="34"/>
      <c r="B154" s="35"/>
      <c r="C154" s="191" t="s">
        <v>251</v>
      </c>
      <c r="D154" s="191" t="s">
        <v>162</v>
      </c>
      <c r="E154" s="192" t="s">
        <v>1077</v>
      </c>
      <c r="F154" s="193" t="s">
        <v>1078</v>
      </c>
      <c r="G154" s="194" t="s">
        <v>191</v>
      </c>
      <c r="H154" s="195">
        <v>262.30399999999997</v>
      </c>
      <c r="I154" s="196"/>
      <c r="J154" s="197">
        <f t="shared" ref="J154:J159" si="10">ROUND(I154*H154,2)</f>
        <v>0</v>
      </c>
      <c r="K154" s="193" t="s">
        <v>1021</v>
      </c>
      <c r="L154" s="39"/>
      <c r="M154" s="198" t="s">
        <v>1</v>
      </c>
      <c r="N154" s="199" t="s">
        <v>38</v>
      </c>
      <c r="O154" s="71"/>
      <c r="P154" s="200">
        <f t="shared" ref="P154:P159" si="11">O154*H154</f>
        <v>0</v>
      </c>
      <c r="Q154" s="200">
        <v>0</v>
      </c>
      <c r="R154" s="200">
        <f t="shared" ref="R154:R159" si="12">Q154*H154</f>
        <v>0</v>
      </c>
      <c r="S154" s="200">
        <v>0</v>
      </c>
      <c r="T154" s="201">
        <f t="shared" ref="T154:T159" si="13"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2" t="s">
        <v>166</v>
      </c>
      <c r="AT154" s="202" t="s">
        <v>162</v>
      </c>
      <c r="AU154" s="202" t="s">
        <v>82</v>
      </c>
      <c r="AY154" s="17" t="s">
        <v>159</v>
      </c>
      <c r="BE154" s="203">
        <f t="shared" ref="BE154:BE159" si="14">IF(N154="základní",J154,0)</f>
        <v>0</v>
      </c>
      <c r="BF154" s="203">
        <f t="shared" ref="BF154:BF159" si="15">IF(N154="snížená",J154,0)</f>
        <v>0</v>
      </c>
      <c r="BG154" s="203">
        <f t="shared" ref="BG154:BG159" si="16">IF(N154="zákl. přenesená",J154,0)</f>
        <v>0</v>
      </c>
      <c r="BH154" s="203">
        <f t="shared" ref="BH154:BH159" si="17">IF(N154="sníž. přenesená",J154,0)</f>
        <v>0</v>
      </c>
      <c r="BI154" s="203">
        <f t="shared" ref="BI154:BI159" si="18">IF(N154="nulová",J154,0)</f>
        <v>0</v>
      </c>
      <c r="BJ154" s="17" t="s">
        <v>80</v>
      </c>
      <c r="BK154" s="203">
        <f t="shared" ref="BK154:BK159" si="19">ROUND(I154*H154,2)</f>
        <v>0</v>
      </c>
      <c r="BL154" s="17" t="s">
        <v>166</v>
      </c>
      <c r="BM154" s="202" t="s">
        <v>1079</v>
      </c>
    </row>
    <row r="155" spans="1:65" s="2" customFormat="1" ht="55.5" customHeight="1">
      <c r="A155" s="34"/>
      <c r="B155" s="35"/>
      <c r="C155" s="191" t="s">
        <v>256</v>
      </c>
      <c r="D155" s="191" t="s">
        <v>162</v>
      </c>
      <c r="E155" s="192" t="s">
        <v>1080</v>
      </c>
      <c r="F155" s="193" t="s">
        <v>1081</v>
      </c>
      <c r="G155" s="194" t="s">
        <v>191</v>
      </c>
      <c r="H155" s="195">
        <v>0.1</v>
      </c>
      <c r="I155" s="196"/>
      <c r="J155" s="197">
        <f t="shared" si="10"/>
        <v>0</v>
      </c>
      <c r="K155" s="193" t="s">
        <v>1</v>
      </c>
      <c r="L155" s="39"/>
      <c r="M155" s="198" t="s">
        <v>1</v>
      </c>
      <c r="N155" s="199" t="s">
        <v>38</v>
      </c>
      <c r="O155" s="71"/>
      <c r="P155" s="200">
        <f t="shared" si="11"/>
        <v>0</v>
      </c>
      <c r="Q155" s="200">
        <v>0</v>
      </c>
      <c r="R155" s="200">
        <f t="shared" si="12"/>
        <v>0</v>
      </c>
      <c r="S155" s="200">
        <v>0</v>
      </c>
      <c r="T155" s="201">
        <f t="shared" si="1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166</v>
      </c>
      <c r="AT155" s="202" t="s">
        <v>162</v>
      </c>
      <c r="AU155" s="202" t="s">
        <v>82</v>
      </c>
      <c r="AY155" s="17" t="s">
        <v>159</v>
      </c>
      <c r="BE155" s="203">
        <f t="shared" si="14"/>
        <v>0</v>
      </c>
      <c r="BF155" s="203">
        <f t="shared" si="15"/>
        <v>0</v>
      </c>
      <c r="BG155" s="203">
        <f t="shared" si="16"/>
        <v>0</v>
      </c>
      <c r="BH155" s="203">
        <f t="shared" si="17"/>
        <v>0</v>
      </c>
      <c r="BI155" s="203">
        <f t="shared" si="18"/>
        <v>0</v>
      </c>
      <c r="BJ155" s="17" t="s">
        <v>80</v>
      </c>
      <c r="BK155" s="203">
        <f t="shared" si="19"/>
        <v>0</v>
      </c>
      <c r="BL155" s="17" t="s">
        <v>166</v>
      </c>
      <c r="BM155" s="202" t="s">
        <v>1082</v>
      </c>
    </row>
    <row r="156" spans="1:65" s="2" customFormat="1" ht="33" customHeight="1">
      <c r="A156" s="34"/>
      <c r="B156" s="35"/>
      <c r="C156" s="191" t="s">
        <v>262</v>
      </c>
      <c r="D156" s="191" t="s">
        <v>162</v>
      </c>
      <c r="E156" s="192" t="s">
        <v>1083</v>
      </c>
      <c r="F156" s="193" t="s">
        <v>1084</v>
      </c>
      <c r="G156" s="194" t="s">
        <v>191</v>
      </c>
      <c r="H156" s="195">
        <v>12.45</v>
      </c>
      <c r="I156" s="196"/>
      <c r="J156" s="197">
        <f t="shared" si="10"/>
        <v>0</v>
      </c>
      <c r="K156" s="193" t="s">
        <v>1021</v>
      </c>
      <c r="L156" s="39"/>
      <c r="M156" s="198" t="s">
        <v>1</v>
      </c>
      <c r="N156" s="199" t="s">
        <v>38</v>
      </c>
      <c r="O156" s="71"/>
      <c r="P156" s="200">
        <f t="shared" si="11"/>
        <v>0</v>
      </c>
      <c r="Q156" s="200">
        <v>0</v>
      </c>
      <c r="R156" s="200">
        <f t="shared" si="12"/>
        <v>0</v>
      </c>
      <c r="S156" s="200">
        <v>0</v>
      </c>
      <c r="T156" s="201">
        <f t="shared" si="1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2" t="s">
        <v>166</v>
      </c>
      <c r="AT156" s="202" t="s">
        <v>162</v>
      </c>
      <c r="AU156" s="202" t="s">
        <v>82</v>
      </c>
      <c r="AY156" s="17" t="s">
        <v>159</v>
      </c>
      <c r="BE156" s="203">
        <f t="shared" si="14"/>
        <v>0</v>
      </c>
      <c r="BF156" s="203">
        <f t="shared" si="15"/>
        <v>0</v>
      </c>
      <c r="BG156" s="203">
        <f t="shared" si="16"/>
        <v>0</v>
      </c>
      <c r="BH156" s="203">
        <f t="shared" si="17"/>
        <v>0</v>
      </c>
      <c r="BI156" s="203">
        <f t="shared" si="18"/>
        <v>0</v>
      </c>
      <c r="BJ156" s="17" t="s">
        <v>80</v>
      </c>
      <c r="BK156" s="203">
        <f t="shared" si="19"/>
        <v>0</v>
      </c>
      <c r="BL156" s="17" t="s">
        <v>166</v>
      </c>
      <c r="BM156" s="202" t="s">
        <v>1085</v>
      </c>
    </row>
    <row r="157" spans="1:65" s="2" customFormat="1" ht="44.25" customHeight="1">
      <c r="A157" s="34"/>
      <c r="B157" s="35"/>
      <c r="C157" s="191" t="s">
        <v>267</v>
      </c>
      <c r="D157" s="191" t="s">
        <v>162</v>
      </c>
      <c r="E157" s="192" t="s">
        <v>1086</v>
      </c>
      <c r="F157" s="193" t="s">
        <v>1087</v>
      </c>
      <c r="G157" s="194" t="s">
        <v>191</v>
      </c>
      <c r="H157" s="195">
        <v>0.9</v>
      </c>
      <c r="I157" s="196"/>
      <c r="J157" s="197">
        <f t="shared" si="10"/>
        <v>0</v>
      </c>
      <c r="K157" s="193" t="s">
        <v>1021</v>
      </c>
      <c r="L157" s="39"/>
      <c r="M157" s="198" t="s">
        <v>1</v>
      </c>
      <c r="N157" s="199" t="s">
        <v>38</v>
      </c>
      <c r="O157" s="71"/>
      <c r="P157" s="200">
        <f t="shared" si="11"/>
        <v>0</v>
      </c>
      <c r="Q157" s="200">
        <v>0</v>
      </c>
      <c r="R157" s="200">
        <f t="shared" si="12"/>
        <v>0</v>
      </c>
      <c r="S157" s="200">
        <v>0</v>
      </c>
      <c r="T157" s="201">
        <f t="shared" si="1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2" t="s">
        <v>166</v>
      </c>
      <c r="AT157" s="202" t="s">
        <v>162</v>
      </c>
      <c r="AU157" s="202" t="s">
        <v>82</v>
      </c>
      <c r="AY157" s="17" t="s">
        <v>159</v>
      </c>
      <c r="BE157" s="203">
        <f t="shared" si="14"/>
        <v>0</v>
      </c>
      <c r="BF157" s="203">
        <f t="shared" si="15"/>
        <v>0</v>
      </c>
      <c r="BG157" s="203">
        <f t="shared" si="16"/>
        <v>0</v>
      </c>
      <c r="BH157" s="203">
        <f t="shared" si="17"/>
        <v>0</v>
      </c>
      <c r="BI157" s="203">
        <f t="shared" si="18"/>
        <v>0</v>
      </c>
      <c r="BJ157" s="17" t="s">
        <v>80</v>
      </c>
      <c r="BK157" s="203">
        <f t="shared" si="19"/>
        <v>0</v>
      </c>
      <c r="BL157" s="17" t="s">
        <v>166</v>
      </c>
      <c r="BM157" s="202" t="s">
        <v>1088</v>
      </c>
    </row>
    <row r="158" spans="1:65" s="2" customFormat="1" ht="36">
      <c r="A158" s="34"/>
      <c r="B158" s="35"/>
      <c r="C158" s="191" t="s">
        <v>7</v>
      </c>
      <c r="D158" s="191" t="s">
        <v>162</v>
      </c>
      <c r="E158" s="192" t="s">
        <v>1089</v>
      </c>
      <c r="F158" s="193" t="s">
        <v>1090</v>
      </c>
      <c r="G158" s="194" t="s">
        <v>191</v>
      </c>
      <c r="H158" s="195">
        <v>5</v>
      </c>
      <c r="I158" s="196"/>
      <c r="J158" s="197">
        <f t="shared" si="10"/>
        <v>0</v>
      </c>
      <c r="K158" s="193" t="s">
        <v>1021</v>
      </c>
      <c r="L158" s="39"/>
      <c r="M158" s="198" t="s">
        <v>1</v>
      </c>
      <c r="N158" s="199" t="s">
        <v>38</v>
      </c>
      <c r="O158" s="71"/>
      <c r="P158" s="200">
        <f t="shared" si="11"/>
        <v>0</v>
      </c>
      <c r="Q158" s="200">
        <v>0</v>
      </c>
      <c r="R158" s="200">
        <f t="shared" si="12"/>
        <v>0</v>
      </c>
      <c r="S158" s="200">
        <v>0</v>
      </c>
      <c r="T158" s="201">
        <f t="shared" si="1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2" t="s">
        <v>166</v>
      </c>
      <c r="AT158" s="202" t="s">
        <v>162</v>
      </c>
      <c r="AU158" s="202" t="s">
        <v>82</v>
      </c>
      <c r="AY158" s="17" t="s">
        <v>159</v>
      </c>
      <c r="BE158" s="203">
        <f t="shared" si="14"/>
        <v>0</v>
      </c>
      <c r="BF158" s="203">
        <f t="shared" si="15"/>
        <v>0</v>
      </c>
      <c r="BG158" s="203">
        <f t="shared" si="16"/>
        <v>0</v>
      </c>
      <c r="BH158" s="203">
        <f t="shared" si="17"/>
        <v>0</v>
      </c>
      <c r="BI158" s="203">
        <f t="shared" si="18"/>
        <v>0</v>
      </c>
      <c r="BJ158" s="17" t="s">
        <v>80</v>
      </c>
      <c r="BK158" s="203">
        <f t="shared" si="19"/>
        <v>0</v>
      </c>
      <c r="BL158" s="17" t="s">
        <v>166</v>
      </c>
      <c r="BM158" s="202" t="s">
        <v>1091</v>
      </c>
    </row>
    <row r="159" spans="1:65" s="2" customFormat="1" ht="44.25" customHeight="1">
      <c r="A159" s="34"/>
      <c r="B159" s="35"/>
      <c r="C159" s="191" t="s">
        <v>276</v>
      </c>
      <c r="D159" s="191" t="s">
        <v>162</v>
      </c>
      <c r="E159" s="192" t="s">
        <v>1092</v>
      </c>
      <c r="F159" s="193" t="s">
        <v>1093</v>
      </c>
      <c r="G159" s="194" t="s">
        <v>191</v>
      </c>
      <c r="H159" s="195">
        <v>80.94</v>
      </c>
      <c r="I159" s="196"/>
      <c r="J159" s="197">
        <f t="shared" si="10"/>
        <v>0</v>
      </c>
      <c r="K159" s="193" t="s">
        <v>1021</v>
      </c>
      <c r="L159" s="39"/>
      <c r="M159" s="198" t="s">
        <v>1</v>
      </c>
      <c r="N159" s="199" t="s">
        <v>38</v>
      </c>
      <c r="O159" s="71"/>
      <c r="P159" s="200">
        <f t="shared" si="11"/>
        <v>0</v>
      </c>
      <c r="Q159" s="200">
        <v>0</v>
      </c>
      <c r="R159" s="200">
        <f t="shared" si="12"/>
        <v>0</v>
      </c>
      <c r="S159" s="200">
        <v>0</v>
      </c>
      <c r="T159" s="201">
        <f t="shared" si="1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2" t="s">
        <v>166</v>
      </c>
      <c r="AT159" s="202" t="s">
        <v>162</v>
      </c>
      <c r="AU159" s="202" t="s">
        <v>82</v>
      </c>
      <c r="AY159" s="17" t="s">
        <v>159</v>
      </c>
      <c r="BE159" s="203">
        <f t="shared" si="14"/>
        <v>0</v>
      </c>
      <c r="BF159" s="203">
        <f t="shared" si="15"/>
        <v>0</v>
      </c>
      <c r="BG159" s="203">
        <f t="shared" si="16"/>
        <v>0</v>
      </c>
      <c r="BH159" s="203">
        <f t="shared" si="17"/>
        <v>0</v>
      </c>
      <c r="BI159" s="203">
        <f t="shared" si="18"/>
        <v>0</v>
      </c>
      <c r="BJ159" s="17" t="s">
        <v>80</v>
      </c>
      <c r="BK159" s="203">
        <f t="shared" si="19"/>
        <v>0</v>
      </c>
      <c r="BL159" s="17" t="s">
        <v>166</v>
      </c>
      <c r="BM159" s="202" t="s">
        <v>1094</v>
      </c>
    </row>
    <row r="160" spans="1:65" s="13" customFormat="1">
      <c r="B160" s="204"/>
      <c r="C160" s="205"/>
      <c r="D160" s="206" t="s">
        <v>168</v>
      </c>
      <c r="E160" s="207" t="s">
        <v>1</v>
      </c>
      <c r="F160" s="208" t="s">
        <v>1095</v>
      </c>
      <c r="G160" s="205"/>
      <c r="H160" s="209">
        <v>80.94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168</v>
      </c>
      <c r="AU160" s="215" t="s">
        <v>82</v>
      </c>
      <c r="AV160" s="13" t="s">
        <v>82</v>
      </c>
      <c r="AW160" s="13" t="s">
        <v>30</v>
      </c>
      <c r="AX160" s="13" t="s">
        <v>80</v>
      </c>
      <c r="AY160" s="215" t="s">
        <v>159</v>
      </c>
    </row>
    <row r="161" spans="1:65" s="2" customFormat="1" ht="55.5" customHeight="1">
      <c r="A161" s="34"/>
      <c r="B161" s="35"/>
      <c r="C161" s="191" t="s">
        <v>281</v>
      </c>
      <c r="D161" s="191" t="s">
        <v>162</v>
      </c>
      <c r="E161" s="192" t="s">
        <v>1096</v>
      </c>
      <c r="F161" s="193" t="s">
        <v>1097</v>
      </c>
      <c r="G161" s="194" t="s">
        <v>191</v>
      </c>
      <c r="H161" s="195">
        <v>163.81399999999999</v>
      </c>
      <c r="I161" s="196"/>
      <c r="J161" s="197">
        <f>ROUND(I161*H161,2)</f>
        <v>0</v>
      </c>
      <c r="K161" s="193" t="s">
        <v>1021</v>
      </c>
      <c r="L161" s="39"/>
      <c r="M161" s="198" t="s">
        <v>1</v>
      </c>
      <c r="N161" s="199" t="s">
        <v>38</v>
      </c>
      <c r="O161" s="71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2" t="s">
        <v>166</v>
      </c>
      <c r="AT161" s="202" t="s">
        <v>162</v>
      </c>
      <c r="AU161" s="202" t="s">
        <v>82</v>
      </c>
      <c r="AY161" s="17" t="s">
        <v>159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7" t="s">
        <v>80</v>
      </c>
      <c r="BK161" s="203">
        <f>ROUND(I161*H161,2)</f>
        <v>0</v>
      </c>
      <c r="BL161" s="17" t="s">
        <v>166</v>
      </c>
      <c r="BM161" s="202" t="s">
        <v>1098</v>
      </c>
    </row>
    <row r="162" spans="1:65" s="13" customFormat="1">
      <c r="B162" s="204"/>
      <c r="C162" s="205"/>
      <c r="D162" s="206" t="s">
        <v>168</v>
      </c>
      <c r="E162" s="207" t="s">
        <v>1</v>
      </c>
      <c r="F162" s="208" t="s">
        <v>1099</v>
      </c>
      <c r="G162" s="205"/>
      <c r="H162" s="209">
        <v>263.20400000000001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168</v>
      </c>
      <c r="AU162" s="215" t="s">
        <v>82</v>
      </c>
      <c r="AV162" s="13" t="s">
        <v>82</v>
      </c>
      <c r="AW162" s="13" t="s">
        <v>30</v>
      </c>
      <c r="AX162" s="13" t="s">
        <v>73</v>
      </c>
      <c r="AY162" s="215" t="s">
        <v>159</v>
      </c>
    </row>
    <row r="163" spans="1:65" s="13" customFormat="1">
      <c r="B163" s="204"/>
      <c r="C163" s="205"/>
      <c r="D163" s="206" t="s">
        <v>168</v>
      </c>
      <c r="E163" s="207" t="s">
        <v>1</v>
      </c>
      <c r="F163" s="208" t="s">
        <v>1100</v>
      </c>
      <c r="G163" s="205"/>
      <c r="H163" s="209">
        <v>-0.1</v>
      </c>
      <c r="I163" s="210"/>
      <c r="J163" s="205"/>
      <c r="K163" s="205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168</v>
      </c>
      <c r="AU163" s="215" t="s">
        <v>82</v>
      </c>
      <c r="AV163" s="13" t="s">
        <v>82</v>
      </c>
      <c r="AW163" s="13" t="s">
        <v>30</v>
      </c>
      <c r="AX163" s="13" t="s">
        <v>73</v>
      </c>
      <c r="AY163" s="215" t="s">
        <v>159</v>
      </c>
    </row>
    <row r="164" spans="1:65" s="13" customFormat="1">
      <c r="B164" s="204"/>
      <c r="C164" s="205"/>
      <c r="D164" s="206" t="s">
        <v>168</v>
      </c>
      <c r="E164" s="207" t="s">
        <v>1</v>
      </c>
      <c r="F164" s="208" t="s">
        <v>1101</v>
      </c>
      <c r="G164" s="205"/>
      <c r="H164" s="209">
        <v>-12.45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168</v>
      </c>
      <c r="AU164" s="215" t="s">
        <v>82</v>
      </c>
      <c r="AV164" s="13" t="s">
        <v>82</v>
      </c>
      <c r="AW164" s="13" t="s">
        <v>30</v>
      </c>
      <c r="AX164" s="13" t="s">
        <v>73</v>
      </c>
      <c r="AY164" s="215" t="s">
        <v>159</v>
      </c>
    </row>
    <row r="165" spans="1:65" s="13" customFormat="1">
      <c r="B165" s="204"/>
      <c r="C165" s="205"/>
      <c r="D165" s="206" t="s">
        <v>168</v>
      </c>
      <c r="E165" s="207" t="s">
        <v>1</v>
      </c>
      <c r="F165" s="208" t="s">
        <v>1102</v>
      </c>
      <c r="G165" s="205"/>
      <c r="H165" s="209">
        <v>-5</v>
      </c>
      <c r="I165" s="210"/>
      <c r="J165" s="205"/>
      <c r="K165" s="205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168</v>
      </c>
      <c r="AU165" s="215" t="s">
        <v>82</v>
      </c>
      <c r="AV165" s="13" t="s">
        <v>82</v>
      </c>
      <c r="AW165" s="13" t="s">
        <v>30</v>
      </c>
      <c r="AX165" s="13" t="s">
        <v>73</v>
      </c>
      <c r="AY165" s="215" t="s">
        <v>159</v>
      </c>
    </row>
    <row r="166" spans="1:65" s="13" customFormat="1">
      <c r="B166" s="204"/>
      <c r="C166" s="205"/>
      <c r="D166" s="206" t="s">
        <v>168</v>
      </c>
      <c r="E166" s="207" t="s">
        <v>1</v>
      </c>
      <c r="F166" s="208" t="s">
        <v>1103</v>
      </c>
      <c r="G166" s="205"/>
      <c r="H166" s="209">
        <v>-80.94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168</v>
      </c>
      <c r="AU166" s="215" t="s">
        <v>82</v>
      </c>
      <c r="AV166" s="13" t="s">
        <v>82</v>
      </c>
      <c r="AW166" s="13" t="s">
        <v>30</v>
      </c>
      <c r="AX166" s="13" t="s">
        <v>73</v>
      </c>
      <c r="AY166" s="215" t="s">
        <v>159</v>
      </c>
    </row>
    <row r="167" spans="1:65" s="13" customFormat="1">
      <c r="B167" s="204"/>
      <c r="C167" s="205"/>
      <c r="D167" s="206" t="s">
        <v>168</v>
      </c>
      <c r="E167" s="207" t="s">
        <v>1</v>
      </c>
      <c r="F167" s="208" t="s">
        <v>1104</v>
      </c>
      <c r="G167" s="205"/>
      <c r="H167" s="209">
        <v>-0.9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168</v>
      </c>
      <c r="AU167" s="215" t="s">
        <v>82</v>
      </c>
      <c r="AV167" s="13" t="s">
        <v>82</v>
      </c>
      <c r="AW167" s="13" t="s">
        <v>30</v>
      </c>
      <c r="AX167" s="13" t="s">
        <v>73</v>
      </c>
      <c r="AY167" s="215" t="s">
        <v>159</v>
      </c>
    </row>
    <row r="168" spans="1:65" s="14" customFormat="1">
      <c r="B168" s="216"/>
      <c r="C168" s="217"/>
      <c r="D168" s="206" t="s">
        <v>168</v>
      </c>
      <c r="E168" s="218" t="s">
        <v>1</v>
      </c>
      <c r="F168" s="219" t="s">
        <v>173</v>
      </c>
      <c r="G168" s="217"/>
      <c r="H168" s="220">
        <v>163.81399999999999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168</v>
      </c>
      <c r="AU168" s="226" t="s">
        <v>82</v>
      </c>
      <c r="AV168" s="14" t="s">
        <v>166</v>
      </c>
      <c r="AW168" s="14" t="s">
        <v>30</v>
      </c>
      <c r="AX168" s="14" t="s">
        <v>80</v>
      </c>
      <c r="AY168" s="226" t="s">
        <v>159</v>
      </c>
    </row>
    <row r="169" spans="1:65" s="12" customFormat="1" ht="25.9" customHeight="1">
      <c r="B169" s="175"/>
      <c r="C169" s="176"/>
      <c r="D169" s="177" t="s">
        <v>72</v>
      </c>
      <c r="E169" s="178" t="s">
        <v>1105</v>
      </c>
      <c r="F169" s="178" t="s">
        <v>1106</v>
      </c>
      <c r="G169" s="176"/>
      <c r="H169" s="176"/>
      <c r="I169" s="179"/>
      <c r="J169" s="180">
        <f>BK169</f>
        <v>0</v>
      </c>
      <c r="K169" s="176"/>
      <c r="L169" s="181"/>
      <c r="M169" s="182"/>
      <c r="N169" s="183"/>
      <c r="O169" s="183"/>
      <c r="P169" s="184">
        <f>P170</f>
        <v>0</v>
      </c>
      <c r="Q169" s="183"/>
      <c r="R169" s="184">
        <f>R170</f>
        <v>0</v>
      </c>
      <c r="S169" s="183"/>
      <c r="T169" s="185">
        <f>T170</f>
        <v>0.9</v>
      </c>
      <c r="AR169" s="186" t="s">
        <v>82</v>
      </c>
      <c r="AT169" s="187" t="s">
        <v>72</v>
      </c>
      <c r="AU169" s="187" t="s">
        <v>73</v>
      </c>
      <c r="AY169" s="186" t="s">
        <v>159</v>
      </c>
      <c r="BK169" s="188">
        <f>BK170</f>
        <v>0</v>
      </c>
    </row>
    <row r="170" spans="1:65" s="12" customFormat="1" ht="22.9" customHeight="1">
      <c r="B170" s="175"/>
      <c r="C170" s="176"/>
      <c r="D170" s="177" t="s">
        <v>72</v>
      </c>
      <c r="E170" s="189" t="s">
        <v>1107</v>
      </c>
      <c r="F170" s="189" t="s">
        <v>1108</v>
      </c>
      <c r="G170" s="176"/>
      <c r="H170" s="176"/>
      <c r="I170" s="179"/>
      <c r="J170" s="190">
        <f>BK170</f>
        <v>0</v>
      </c>
      <c r="K170" s="176"/>
      <c r="L170" s="181"/>
      <c r="M170" s="182"/>
      <c r="N170" s="183"/>
      <c r="O170" s="183"/>
      <c r="P170" s="184">
        <f>P171</f>
        <v>0</v>
      </c>
      <c r="Q170" s="183"/>
      <c r="R170" s="184">
        <f>R171</f>
        <v>0</v>
      </c>
      <c r="S170" s="183"/>
      <c r="T170" s="185">
        <f>T171</f>
        <v>0.9</v>
      </c>
      <c r="AR170" s="186" t="s">
        <v>82</v>
      </c>
      <c r="AT170" s="187" t="s">
        <v>72</v>
      </c>
      <c r="AU170" s="187" t="s">
        <v>80</v>
      </c>
      <c r="AY170" s="186" t="s">
        <v>159</v>
      </c>
      <c r="BK170" s="188">
        <f>BK171</f>
        <v>0</v>
      </c>
    </row>
    <row r="171" spans="1:65" s="2" customFormat="1" ht="24">
      <c r="A171" s="34"/>
      <c r="B171" s="35"/>
      <c r="C171" s="191" t="s">
        <v>286</v>
      </c>
      <c r="D171" s="191" t="s">
        <v>162</v>
      </c>
      <c r="E171" s="192" t="s">
        <v>1109</v>
      </c>
      <c r="F171" s="193" t="s">
        <v>1110</v>
      </c>
      <c r="G171" s="194" t="s">
        <v>165</v>
      </c>
      <c r="H171" s="195">
        <v>90</v>
      </c>
      <c r="I171" s="196"/>
      <c r="J171" s="197">
        <f>ROUND(I171*H171,2)</f>
        <v>0</v>
      </c>
      <c r="K171" s="193" t="s">
        <v>1021</v>
      </c>
      <c r="L171" s="39"/>
      <c r="M171" s="250" t="s">
        <v>1</v>
      </c>
      <c r="N171" s="251" t="s">
        <v>38</v>
      </c>
      <c r="O171" s="252"/>
      <c r="P171" s="253">
        <f>O171*H171</f>
        <v>0</v>
      </c>
      <c r="Q171" s="253">
        <v>0</v>
      </c>
      <c r="R171" s="253">
        <f>Q171*H171</f>
        <v>0</v>
      </c>
      <c r="S171" s="253">
        <v>0.01</v>
      </c>
      <c r="T171" s="254">
        <f>S171*H171</f>
        <v>0.9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2" t="s">
        <v>245</v>
      </c>
      <c r="AT171" s="202" t="s">
        <v>162</v>
      </c>
      <c r="AU171" s="202" t="s">
        <v>82</v>
      </c>
      <c r="AY171" s="17" t="s">
        <v>159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7" t="s">
        <v>80</v>
      </c>
      <c r="BK171" s="203">
        <f>ROUND(I171*H171,2)</f>
        <v>0</v>
      </c>
      <c r="BL171" s="17" t="s">
        <v>245</v>
      </c>
      <c r="BM171" s="202" t="s">
        <v>1111</v>
      </c>
    </row>
    <row r="172" spans="1:65" s="2" customFormat="1" ht="6.95" customHeight="1">
      <c r="A172" s="34"/>
      <c r="B172" s="54"/>
      <c r="C172" s="55"/>
      <c r="D172" s="55"/>
      <c r="E172" s="55"/>
      <c r="F172" s="55"/>
      <c r="G172" s="55"/>
      <c r="H172" s="55"/>
      <c r="I172" s="55"/>
      <c r="J172" s="55"/>
      <c r="K172" s="55"/>
      <c r="L172" s="39"/>
      <c r="M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</row>
  </sheetData>
  <sheetProtection algorithmName="SHA-512" hashValue="U+Du2K8eHujpbnA36nNem88v+mFP06xmT6Dsq8kEP+CVo5prSwMhoNpGVWwI7KpR2SB/9fqeSFkQALn+V6yz7w==" saltValue="bhGtGHbPBXxkc8rNmYBqZg==" spinCount="100000" sheet="1" objects="1" scenarios="1" formatColumns="0" formatRows="0" autoFilter="0"/>
  <autoFilter ref="C125:K171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8"/>
  <sheetViews>
    <sheetView showGridLines="0" topLeftCell="A160" workbookViewId="0">
      <selection activeCell="K168" sqref="K16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126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131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8" t="str">
        <f>'Rekapitulace stavby'!K6</f>
        <v>14 - Oprava trati v úseku Kralupy - Velvary</v>
      </c>
      <c r="F7" s="309"/>
      <c r="G7" s="309"/>
      <c r="H7" s="309"/>
      <c r="L7" s="20"/>
    </row>
    <row r="8" spans="1:46" s="1" customFormat="1" ht="12" customHeight="1">
      <c r="B8" s="20"/>
      <c r="D8" s="119" t="s">
        <v>132</v>
      </c>
      <c r="L8" s="20"/>
    </row>
    <row r="9" spans="1:46" s="2" customFormat="1" ht="23.25" customHeight="1">
      <c r="A9" s="34"/>
      <c r="B9" s="39"/>
      <c r="C9" s="34"/>
      <c r="D9" s="34"/>
      <c r="E9" s="308" t="s">
        <v>1011</v>
      </c>
      <c r="F9" s="310"/>
      <c r="G9" s="310"/>
      <c r="H9" s="31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134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1" t="s">
        <v>1112</v>
      </c>
      <c r="F11" s="310"/>
      <c r="G11" s="310"/>
      <c r="H11" s="310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8. 3. 2021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19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27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2" t="str">
        <f>'Rekapitulace stavby'!E14</f>
        <v>Vyplň údaj</v>
      </c>
      <c r="F20" s="313"/>
      <c r="G20" s="313"/>
      <c r="H20" s="313"/>
      <c r="I20" s="119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29</v>
      </c>
      <c r="E22" s="34"/>
      <c r="F22" s="34"/>
      <c r="G22" s="34"/>
      <c r="H22" s="34"/>
      <c r="I22" s="119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19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31</v>
      </c>
      <c r="E25" s="34"/>
      <c r="F25" s="34"/>
      <c r="G25" s="34"/>
      <c r="H25" s="34"/>
      <c r="I25" s="119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32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4" t="s">
        <v>1</v>
      </c>
      <c r="F29" s="314"/>
      <c r="G29" s="314"/>
      <c r="H29" s="314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33</v>
      </c>
      <c r="E32" s="34"/>
      <c r="F32" s="34"/>
      <c r="G32" s="34"/>
      <c r="H32" s="34"/>
      <c r="I32" s="34"/>
      <c r="J32" s="126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35</v>
      </c>
      <c r="G34" s="34"/>
      <c r="H34" s="34"/>
      <c r="I34" s="127" t="s">
        <v>34</v>
      </c>
      <c r="J34" s="127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37</v>
      </c>
      <c r="E35" s="119" t="s">
        <v>38</v>
      </c>
      <c r="F35" s="129">
        <f>ROUND((SUM(BE126:BE177)),  2)</f>
        <v>0</v>
      </c>
      <c r="G35" s="34"/>
      <c r="H35" s="34"/>
      <c r="I35" s="130">
        <v>0.21</v>
      </c>
      <c r="J35" s="129">
        <f>ROUND(((SUM(BE126:BE177))*I35),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39</v>
      </c>
      <c r="F36" s="129">
        <f>ROUND((SUM(BF126:BF177)),  2)</f>
        <v>0</v>
      </c>
      <c r="G36" s="34"/>
      <c r="H36" s="34"/>
      <c r="I36" s="130">
        <v>0.15</v>
      </c>
      <c r="J36" s="129">
        <f>ROUND(((SUM(BF126:BF177))*I36),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40</v>
      </c>
      <c r="F37" s="129">
        <f>ROUND((SUM(BG126:BG177)),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41</v>
      </c>
      <c r="F38" s="129">
        <f>ROUND((SUM(BH126:BH177)),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42</v>
      </c>
      <c r="F39" s="129">
        <f>ROUND((SUM(BI126:BI177)),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43</v>
      </c>
      <c r="E41" s="133"/>
      <c r="F41" s="133"/>
      <c r="G41" s="134" t="s">
        <v>44</v>
      </c>
      <c r="H41" s="135" t="s">
        <v>45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136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06" t="str">
        <f>E7</f>
        <v>14 - Oprava trati v úseku Kralupy - Velvary</v>
      </c>
      <c r="F85" s="307"/>
      <c r="G85" s="307"/>
      <c r="H85" s="30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23.25" customHeight="1">
      <c r="A87" s="34"/>
      <c r="B87" s="35"/>
      <c r="C87" s="36"/>
      <c r="D87" s="36"/>
      <c r="E87" s="306" t="s">
        <v>1011</v>
      </c>
      <c r="F87" s="305"/>
      <c r="G87" s="305"/>
      <c r="H87" s="30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134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3" t="str">
        <f>E11</f>
        <v>002 - Skladiště MO (6000326648)</v>
      </c>
      <c r="F89" s="305"/>
      <c r="G89" s="305"/>
      <c r="H89" s="30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 t="str">
        <f>IF(J14="","",J14)</f>
        <v>8. 3. 2021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29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137</v>
      </c>
      <c r="D96" s="150"/>
      <c r="E96" s="150"/>
      <c r="F96" s="150"/>
      <c r="G96" s="150"/>
      <c r="H96" s="150"/>
      <c r="I96" s="150"/>
      <c r="J96" s="151" t="s">
        <v>138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139</v>
      </c>
      <c r="D98" s="36"/>
      <c r="E98" s="36"/>
      <c r="F98" s="36"/>
      <c r="G98" s="36"/>
      <c r="H98" s="36"/>
      <c r="I98" s="36"/>
      <c r="J98" s="84">
        <f>J126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140</v>
      </c>
    </row>
    <row r="99" spans="1:47" s="9" customFormat="1" ht="24.95" customHeight="1">
      <c r="B99" s="153"/>
      <c r="C99" s="154"/>
      <c r="D99" s="155" t="s">
        <v>141</v>
      </c>
      <c r="E99" s="156"/>
      <c r="F99" s="156"/>
      <c r="G99" s="156"/>
      <c r="H99" s="156"/>
      <c r="I99" s="156"/>
      <c r="J99" s="157">
        <f>J127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1013</v>
      </c>
      <c r="E100" s="161"/>
      <c r="F100" s="161"/>
      <c r="G100" s="161"/>
      <c r="H100" s="161"/>
      <c r="I100" s="161"/>
      <c r="J100" s="162">
        <f>J128</f>
        <v>0</v>
      </c>
      <c r="K100" s="104"/>
      <c r="L100" s="163"/>
    </row>
    <row r="101" spans="1:47" s="10" customFormat="1" ht="19.899999999999999" customHeight="1">
      <c r="B101" s="159"/>
      <c r="C101" s="104"/>
      <c r="D101" s="160" t="s">
        <v>1014</v>
      </c>
      <c r="E101" s="161"/>
      <c r="F101" s="161"/>
      <c r="G101" s="161"/>
      <c r="H101" s="161"/>
      <c r="I101" s="161"/>
      <c r="J101" s="162">
        <f>J139</f>
        <v>0</v>
      </c>
      <c r="K101" s="104"/>
      <c r="L101" s="163"/>
    </row>
    <row r="102" spans="1:47" s="10" customFormat="1" ht="19.899999999999999" customHeight="1">
      <c r="B102" s="159"/>
      <c r="C102" s="104"/>
      <c r="D102" s="160" t="s">
        <v>1015</v>
      </c>
      <c r="E102" s="161"/>
      <c r="F102" s="161"/>
      <c r="G102" s="161"/>
      <c r="H102" s="161"/>
      <c r="I102" s="161"/>
      <c r="J102" s="162">
        <f>J158</f>
        <v>0</v>
      </c>
      <c r="K102" s="104"/>
      <c r="L102" s="163"/>
    </row>
    <row r="103" spans="1:47" s="9" customFormat="1" ht="24.95" customHeight="1">
      <c r="B103" s="153"/>
      <c r="C103" s="154"/>
      <c r="D103" s="155" t="s">
        <v>1016</v>
      </c>
      <c r="E103" s="156"/>
      <c r="F103" s="156"/>
      <c r="G103" s="156"/>
      <c r="H103" s="156"/>
      <c r="I103" s="156"/>
      <c r="J103" s="157">
        <f>J174</f>
        <v>0</v>
      </c>
      <c r="K103" s="154"/>
      <c r="L103" s="158"/>
    </row>
    <row r="104" spans="1:47" s="10" customFormat="1" ht="19.899999999999999" customHeight="1">
      <c r="B104" s="159"/>
      <c r="C104" s="104"/>
      <c r="D104" s="160" t="s">
        <v>1113</v>
      </c>
      <c r="E104" s="161"/>
      <c r="F104" s="161"/>
      <c r="G104" s="161"/>
      <c r="H104" s="161"/>
      <c r="I104" s="161"/>
      <c r="J104" s="162">
        <f>J175</f>
        <v>0</v>
      </c>
      <c r="K104" s="104"/>
      <c r="L104" s="163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3" t="s">
        <v>144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306" t="str">
        <f>E7</f>
        <v>14 - Oprava trati v úseku Kralupy - Velvary</v>
      </c>
      <c r="F114" s="307"/>
      <c r="G114" s="307"/>
      <c r="H114" s="307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132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pans="1:63" s="2" customFormat="1" ht="23.25" customHeight="1">
      <c r="A116" s="34"/>
      <c r="B116" s="35"/>
      <c r="C116" s="36"/>
      <c r="D116" s="36"/>
      <c r="E116" s="306" t="s">
        <v>1011</v>
      </c>
      <c r="F116" s="305"/>
      <c r="G116" s="305"/>
      <c r="H116" s="305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134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63" t="str">
        <f>E11</f>
        <v>002 - Skladiště MO (6000326648)</v>
      </c>
      <c r="F118" s="305"/>
      <c r="G118" s="305"/>
      <c r="H118" s="305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F14</f>
        <v xml:space="preserve"> </v>
      </c>
      <c r="G120" s="36"/>
      <c r="H120" s="36"/>
      <c r="I120" s="29" t="s">
        <v>22</v>
      </c>
      <c r="J120" s="66" t="str">
        <f>IF(J14="","",J14)</f>
        <v>8. 3. 2021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2" customHeight="1">
      <c r="A122" s="34"/>
      <c r="B122" s="35"/>
      <c r="C122" s="29" t="s">
        <v>24</v>
      </c>
      <c r="D122" s="36"/>
      <c r="E122" s="36"/>
      <c r="F122" s="27" t="str">
        <f>E17</f>
        <v xml:space="preserve"> </v>
      </c>
      <c r="G122" s="36"/>
      <c r="H122" s="36"/>
      <c r="I122" s="29" t="s">
        <v>29</v>
      </c>
      <c r="J122" s="32" t="str">
        <f>E23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27</v>
      </c>
      <c r="D123" s="36"/>
      <c r="E123" s="36"/>
      <c r="F123" s="27" t="str">
        <f>IF(E20="","",E20)</f>
        <v>Vyplň údaj</v>
      </c>
      <c r="G123" s="36"/>
      <c r="H123" s="36"/>
      <c r="I123" s="29" t="s">
        <v>31</v>
      </c>
      <c r="J123" s="32" t="str">
        <f>E26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4"/>
      <c r="B125" s="165"/>
      <c r="C125" s="166" t="s">
        <v>145</v>
      </c>
      <c r="D125" s="167" t="s">
        <v>58</v>
      </c>
      <c r="E125" s="167" t="s">
        <v>54</v>
      </c>
      <c r="F125" s="167" t="s">
        <v>55</v>
      </c>
      <c r="G125" s="167" t="s">
        <v>146</v>
      </c>
      <c r="H125" s="167" t="s">
        <v>147</v>
      </c>
      <c r="I125" s="167" t="s">
        <v>148</v>
      </c>
      <c r="J125" s="167" t="s">
        <v>138</v>
      </c>
      <c r="K125" s="168" t="s">
        <v>149</v>
      </c>
      <c r="L125" s="169"/>
      <c r="M125" s="75" t="s">
        <v>1</v>
      </c>
      <c r="N125" s="76" t="s">
        <v>37</v>
      </c>
      <c r="O125" s="76" t="s">
        <v>150</v>
      </c>
      <c r="P125" s="76" t="s">
        <v>151</v>
      </c>
      <c r="Q125" s="76" t="s">
        <v>152</v>
      </c>
      <c r="R125" s="76" t="s">
        <v>153</v>
      </c>
      <c r="S125" s="76" t="s">
        <v>154</v>
      </c>
      <c r="T125" s="77" t="s">
        <v>155</v>
      </c>
      <c r="U125" s="164"/>
      <c r="V125" s="164"/>
      <c r="W125" s="164"/>
      <c r="X125" s="164"/>
      <c r="Y125" s="164"/>
      <c r="Z125" s="164"/>
      <c r="AA125" s="164"/>
      <c r="AB125" s="164"/>
      <c r="AC125" s="164"/>
      <c r="AD125" s="164"/>
      <c r="AE125" s="164"/>
    </row>
    <row r="126" spans="1:63" s="2" customFormat="1" ht="22.9" customHeight="1">
      <c r="A126" s="34"/>
      <c r="B126" s="35"/>
      <c r="C126" s="82" t="s">
        <v>156</v>
      </c>
      <c r="D126" s="36"/>
      <c r="E126" s="36"/>
      <c r="F126" s="36"/>
      <c r="G126" s="36"/>
      <c r="H126" s="36"/>
      <c r="I126" s="36"/>
      <c r="J126" s="170">
        <f>BK126</f>
        <v>0</v>
      </c>
      <c r="K126" s="36"/>
      <c r="L126" s="39"/>
      <c r="M126" s="78"/>
      <c r="N126" s="171"/>
      <c r="O126" s="79"/>
      <c r="P126" s="172">
        <f>P127+P174</f>
        <v>0</v>
      </c>
      <c r="Q126" s="79"/>
      <c r="R126" s="172">
        <f>R127+R174</f>
        <v>0</v>
      </c>
      <c r="S126" s="79"/>
      <c r="T126" s="173">
        <f>T127+T174</f>
        <v>134.03149999999999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72</v>
      </c>
      <c r="AU126" s="17" t="s">
        <v>140</v>
      </c>
      <c r="BK126" s="174">
        <f>BK127+BK174</f>
        <v>0</v>
      </c>
    </row>
    <row r="127" spans="1:63" s="12" customFormat="1" ht="25.9" customHeight="1">
      <c r="B127" s="175"/>
      <c r="C127" s="176"/>
      <c r="D127" s="177" t="s">
        <v>72</v>
      </c>
      <c r="E127" s="178" t="s">
        <v>157</v>
      </c>
      <c r="F127" s="178" t="s">
        <v>158</v>
      </c>
      <c r="G127" s="176"/>
      <c r="H127" s="176"/>
      <c r="I127" s="179"/>
      <c r="J127" s="180">
        <f>BK127</f>
        <v>0</v>
      </c>
      <c r="K127" s="176"/>
      <c r="L127" s="181"/>
      <c r="M127" s="182"/>
      <c r="N127" s="183"/>
      <c r="O127" s="183"/>
      <c r="P127" s="184">
        <f>P128+P139+P158</f>
        <v>0</v>
      </c>
      <c r="Q127" s="183"/>
      <c r="R127" s="184">
        <f>R128+R139+R158</f>
        <v>0</v>
      </c>
      <c r="S127" s="183"/>
      <c r="T127" s="185">
        <f>T128+T139+T158</f>
        <v>132.803</v>
      </c>
      <c r="AR127" s="186" t="s">
        <v>80</v>
      </c>
      <c r="AT127" s="187" t="s">
        <v>72</v>
      </c>
      <c r="AU127" s="187" t="s">
        <v>73</v>
      </c>
      <c r="AY127" s="186" t="s">
        <v>159</v>
      </c>
      <c r="BK127" s="188">
        <f>BK128+BK139+BK158</f>
        <v>0</v>
      </c>
    </row>
    <row r="128" spans="1:63" s="12" customFormat="1" ht="22.9" customHeight="1">
      <c r="B128" s="175"/>
      <c r="C128" s="176"/>
      <c r="D128" s="177" t="s">
        <v>72</v>
      </c>
      <c r="E128" s="189" t="s">
        <v>80</v>
      </c>
      <c r="F128" s="189" t="s">
        <v>1018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SUM(P129:P138)</f>
        <v>0</v>
      </c>
      <c r="Q128" s="183"/>
      <c r="R128" s="184">
        <f>SUM(R129:R138)</f>
        <v>0</v>
      </c>
      <c r="S128" s="183"/>
      <c r="T128" s="185">
        <f>SUM(T129:T138)</f>
        <v>0</v>
      </c>
      <c r="AR128" s="186" t="s">
        <v>80</v>
      </c>
      <c r="AT128" s="187" t="s">
        <v>72</v>
      </c>
      <c r="AU128" s="187" t="s">
        <v>80</v>
      </c>
      <c r="AY128" s="186" t="s">
        <v>159</v>
      </c>
      <c r="BK128" s="188">
        <f>SUM(BK129:BK138)</f>
        <v>0</v>
      </c>
    </row>
    <row r="129" spans="1:65" s="2" customFormat="1" ht="33" customHeight="1">
      <c r="A129" s="34"/>
      <c r="B129" s="35"/>
      <c r="C129" s="191" t="s">
        <v>80</v>
      </c>
      <c r="D129" s="191" t="s">
        <v>162</v>
      </c>
      <c r="E129" s="192" t="s">
        <v>1019</v>
      </c>
      <c r="F129" s="193" t="s">
        <v>1020</v>
      </c>
      <c r="G129" s="194" t="s">
        <v>176</v>
      </c>
      <c r="H129" s="195">
        <v>36.6</v>
      </c>
      <c r="I129" s="196"/>
      <c r="J129" s="197">
        <f>ROUND(I129*H129,2)</f>
        <v>0</v>
      </c>
      <c r="K129" s="193" t="s">
        <v>1021</v>
      </c>
      <c r="L129" s="39"/>
      <c r="M129" s="198" t="s">
        <v>1</v>
      </c>
      <c r="N129" s="199" t="s">
        <v>38</v>
      </c>
      <c r="O129" s="71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2" t="s">
        <v>166</v>
      </c>
      <c r="AT129" s="202" t="s">
        <v>162</v>
      </c>
      <c r="AU129" s="202" t="s">
        <v>82</v>
      </c>
      <c r="AY129" s="17" t="s">
        <v>159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7" t="s">
        <v>80</v>
      </c>
      <c r="BK129" s="203">
        <f>ROUND(I129*H129,2)</f>
        <v>0</v>
      </c>
      <c r="BL129" s="17" t="s">
        <v>166</v>
      </c>
      <c r="BM129" s="202" t="s">
        <v>1114</v>
      </c>
    </row>
    <row r="130" spans="1:65" s="13" customFormat="1">
      <c r="B130" s="204"/>
      <c r="C130" s="205"/>
      <c r="D130" s="206" t="s">
        <v>168</v>
      </c>
      <c r="E130" s="207" t="s">
        <v>1</v>
      </c>
      <c r="F130" s="208" t="s">
        <v>1115</v>
      </c>
      <c r="G130" s="205"/>
      <c r="H130" s="209">
        <v>36.6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168</v>
      </c>
      <c r="AU130" s="215" t="s">
        <v>82</v>
      </c>
      <c r="AV130" s="13" t="s">
        <v>82</v>
      </c>
      <c r="AW130" s="13" t="s">
        <v>30</v>
      </c>
      <c r="AX130" s="13" t="s">
        <v>80</v>
      </c>
      <c r="AY130" s="215" t="s">
        <v>159</v>
      </c>
    </row>
    <row r="131" spans="1:65" s="2" customFormat="1" ht="60">
      <c r="A131" s="34"/>
      <c r="B131" s="35"/>
      <c r="C131" s="191" t="s">
        <v>82</v>
      </c>
      <c r="D131" s="191" t="s">
        <v>162</v>
      </c>
      <c r="E131" s="192" t="s">
        <v>1024</v>
      </c>
      <c r="F131" s="193" t="s">
        <v>1025</v>
      </c>
      <c r="G131" s="194" t="s">
        <v>176</v>
      </c>
      <c r="H131" s="195">
        <v>36</v>
      </c>
      <c r="I131" s="196"/>
      <c r="J131" s="197">
        <f>ROUND(I131*H131,2)</f>
        <v>0</v>
      </c>
      <c r="K131" s="193" t="s">
        <v>1021</v>
      </c>
      <c r="L131" s="39"/>
      <c r="M131" s="198" t="s">
        <v>1</v>
      </c>
      <c r="N131" s="199" t="s">
        <v>38</v>
      </c>
      <c r="O131" s="7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166</v>
      </c>
      <c r="AT131" s="202" t="s">
        <v>162</v>
      </c>
      <c r="AU131" s="202" t="s">
        <v>82</v>
      </c>
      <c r="AY131" s="17" t="s">
        <v>159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80</v>
      </c>
      <c r="BK131" s="203">
        <f>ROUND(I131*H131,2)</f>
        <v>0</v>
      </c>
      <c r="BL131" s="17" t="s">
        <v>166</v>
      </c>
      <c r="BM131" s="202" t="s">
        <v>1116</v>
      </c>
    </row>
    <row r="132" spans="1:65" s="2" customFormat="1" ht="66.75" customHeight="1">
      <c r="A132" s="34"/>
      <c r="B132" s="35"/>
      <c r="C132" s="191" t="s">
        <v>99</v>
      </c>
      <c r="D132" s="191" t="s">
        <v>162</v>
      </c>
      <c r="E132" s="192" t="s">
        <v>1027</v>
      </c>
      <c r="F132" s="193" t="s">
        <v>1028</v>
      </c>
      <c r="G132" s="194" t="s">
        <v>176</v>
      </c>
      <c r="H132" s="195">
        <v>360</v>
      </c>
      <c r="I132" s="196"/>
      <c r="J132" s="197">
        <f>ROUND(I132*H132,2)</f>
        <v>0</v>
      </c>
      <c r="K132" s="193" t="s">
        <v>1021</v>
      </c>
      <c r="L132" s="39"/>
      <c r="M132" s="198" t="s">
        <v>1</v>
      </c>
      <c r="N132" s="199" t="s">
        <v>38</v>
      </c>
      <c r="O132" s="7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2" t="s">
        <v>166</v>
      </c>
      <c r="AT132" s="202" t="s">
        <v>162</v>
      </c>
      <c r="AU132" s="202" t="s">
        <v>82</v>
      </c>
      <c r="AY132" s="17" t="s">
        <v>159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" t="s">
        <v>80</v>
      </c>
      <c r="BK132" s="203">
        <f>ROUND(I132*H132,2)</f>
        <v>0</v>
      </c>
      <c r="BL132" s="17" t="s">
        <v>166</v>
      </c>
      <c r="BM132" s="202" t="s">
        <v>1117</v>
      </c>
    </row>
    <row r="133" spans="1:65" s="13" customFormat="1">
      <c r="B133" s="204"/>
      <c r="C133" s="205"/>
      <c r="D133" s="206" t="s">
        <v>168</v>
      </c>
      <c r="E133" s="205"/>
      <c r="F133" s="208" t="s">
        <v>1118</v>
      </c>
      <c r="G133" s="205"/>
      <c r="H133" s="209">
        <v>360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168</v>
      </c>
      <c r="AU133" s="215" t="s">
        <v>82</v>
      </c>
      <c r="AV133" s="13" t="s">
        <v>82</v>
      </c>
      <c r="AW133" s="13" t="s">
        <v>4</v>
      </c>
      <c r="AX133" s="13" t="s">
        <v>80</v>
      </c>
      <c r="AY133" s="215" t="s">
        <v>159</v>
      </c>
    </row>
    <row r="134" spans="1:65" s="2" customFormat="1" ht="44.25" customHeight="1">
      <c r="A134" s="34"/>
      <c r="B134" s="35"/>
      <c r="C134" s="191" t="s">
        <v>166</v>
      </c>
      <c r="D134" s="191" t="s">
        <v>162</v>
      </c>
      <c r="E134" s="192" t="s">
        <v>1031</v>
      </c>
      <c r="F134" s="193" t="s">
        <v>1032</v>
      </c>
      <c r="G134" s="194" t="s">
        <v>176</v>
      </c>
      <c r="H134" s="195">
        <v>36</v>
      </c>
      <c r="I134" s="196"/>
      <c r="J134" s="197">
        <f>ROUND(I134*H134,2)</f>
        <v>0</v>
      </c>
      <c r="K134" s="193" t="s">
        <v>1021</v>
      </c>
      <c r="L134" s="39"/>
      <c r="M134" s="198" t="s">
        <v>1</v>
      </c>
      <c r="N134" s="199" t="s">
        <v>38</v>
      </c>
      <c r="O134" s="71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166</v>
      </c>
      <c r="AT134" s="202" t="s">
        <v>162</v>
      </c>
      <c r="AU134" s="202" t="s">
        <v>82</v>
      </c>
      <c r="AY134" s="17" t="s">
        <v>159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80</v>
      </c>
      <c r="BK134" s="203">
        <f>ROUND(I134*H134,2)</f>
        <v>0</v>
      </c>
      <c r="BL134" s="17" t="s">
        <v>166</v>
      </c>
      <c r="BM134" s="202" t="s">
        <v>1119</v>
      </c>
    </row>
    <row r="135" spans="1:65" s="2" customFormat="1" ht="24">
      <c r="A135" s="34"/>
      <c r="B135" s="35"/>
      <c r="C135" s="191" t="s">
        <v>160</v>
      </c>
      <c r="D135" s="191" t="s">
        <v>162</v>
      </c>
      <c r="E135" s="192" t="s">
        <v>1034</v>
      </c>
      <c r="F135" s="193" t="s">
        <v>1035</v>
      </c>
      <c r="G135" s="194" t="s">
        <v>176</v>
      </c>
      <c r="H135" s="195">
        <v>6</v>
      </c>
      <c r="I135" s="196"/>
      <c r="J135" s="197">
        <f>ROUND(I135*H135,2)</f>
        <v>0</v>
      </c>
      <c r="K135" s="193" t="s">
        <v>1021</v>
      </c>
      <c r="L135" s="39"/>
      <c r="M135" s="198" t="s">
        <v>1</v>
      </c>
      <c r="N135" s="199" t="s">
        <v>38</v>
      </c>
      <c r="O135" s="71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166</v>
      </c>
      <c r="AT135" s="202" t="s">
        <v>162</v>
      </c>
      <c r="AU135" s="202" t="s">
        <v>82</v>
      </c>
      <c r="AY135" s="17" t="s">
        <v>159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80</v>
      </c>
      <c r="BK135" s="203">
        <f>ROUND(I135*H135,2)</f>
        <v>0</v>
      </c>
      <c r="BL135" s="17" t="s">
        <v>166</v>
      </c>
      <c r="BM135" s="202" t="s">
        <v>1120</v>
      </c>
    </row>
    <row r="136" spans="1:65" s="2" customFormat="1" ht="16.5" customHeight="1">
      <c r="A136" s="34"/>
      <c r="B136" s="35"/>
      <c r="C136" s="227" t="s">
        <v>195</v>
      </c>
      <c r="D136" s="227" t="s">
        <v>188</v>
      </c>
      <c r="E136" s="228" t="s">
        <v>1037</v>
      </c>
      <c r="F136" s="229" t="s">
        <v>1038</v>
      </c>
      <c r="G136" s="230" t="s">
        <v>191</v>
      </c>
      <c r="H136" s="231">
        <v>64.8</v>
      </c>
      <c r="I136" s="232"/>
      <c r="J136" s="233">
        <f>ROUND(I136*H136,2)</f>
        <v>0</v>
      </c>
      <c r="K136" s="317" t="s">
        <v>1021</v>
      </c>
      <c r="L136" s="234"/>
      <c r="M136" s="235" t="s">
        <v>1</v>
      </c>
      <c r="N136" s="236" t="s">
        <v>38</v>
      </c>
      <c r="O136" s="71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2" t="s">
        <v>192</v>
      </c>
      <c r="AT136" s="202" t="s">
        <v>188</v>
      </c>
      <c r="AU136" s="202" t="s">
        <v>82</v>
      </c>
      <c r="AY136" s="17" t="s">
        <v>159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" t="s">
        <v>80</v>
      </c>
      <c r="BK136" s="203">
        <f>ROUND(I136*H136,2)</f>
        <v>0</v>
      </c>
      <c r="BL136" s="17" t="s">
        <v>166</v>
      </c>
      <c r="BM136" s="202" t="s">
        <v>1121</v>
      </c>
    </row>
    <row r="137" spans="1:65" s="13" customFormat="1">
      <c r="B137" s="204"/>
      <c r="C137" s="205"/>
      <c r="D137" s="206" t="s">
        <v>168</v>
      </c>
      <c r="E137" s="205"/>
      <c r="F137" s="208" t="s">
        <v>1122</v>
      </c>
      <c r="G137" s="205"/>
      <c r="H137" s="209">
        <v>64.8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168</v>
      </c>
      <c r="AU137" s="215" t="s">
        <v>82</v>
      </c>
      <c r="AV137" s="13" t="s">
        <v>82</v>
      </c>
      <c r="AW137" s="13" t="s">
        <v>4</v>
      </c>
      <c r="AX137" s="13" t="s">
        <v>80</v>
      </c>
      <c r="AY137" s="215" t="s">
        <v>159</v>
      </c>
    </row>
    <row r="138" spans="1:65" s="2" customFormat="1" ht="33" customHeight="1">
      <c r="A138" s="34"/>
      <c r="B138" s="35"/>
      <c r="C138" s="191" t="s">
        <v>202</v>
      </c>
      <c r="D138" s="191" t="s">
        <v>162</v>
      </c>
      <c r="E138" s="192" t="s">
        <v>1041</v>
      </c>
      <c r="F138" s="193" t="s">
        <v>1042</v>
      </c>
      <c r="G138" s="194" t="s">
        <v>165</v>
      </c>
      <c r="H138" s="195">
        <v>122</v>
      </c>
      <c r="I138" s="196"/>
      <c r="J138" s="197">
        <f>ROUND(I138*H138,2)</f>
        <v>0</v>
      </c>
      <c r="K138" s="193" t="s">
        <v>1021</v>
      </c>
      <c r="L138" s="39"/>
      <c r="M138" s="198" t="s">
        <v>1</v>
      </c>
      <c r="N138" s="199" t="s">
        <v>38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166</v>
      </c>
      <c r="AT138" s="202" t="s">
        <v>162</v>
      </c>
      <c r="AU138" s="202" t="s">
        <v>82</v>
      </c>
      <c r="AY138" s="17" t="s">
        <v>159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80</v>
      </c>
      <c r="BK138" s="203">
        <f>ROUND(I138*H138,2)</f>
        <v>0</v>
      </c>
      <c r="BL138" s="17" t="s">
        <v>166</v>
      </c>
      <c r="BM138" s="202" t="s">
        <v>1123</v>
      </c>
    </row>
    <row r="139" spans="1:65" s="12" customFormat="1" ht="22.9" customHeight="1">
      <c r="B139" s="175"/>
      <c r="C139" s="176"/>
      <c r="D139" s="177" t="s">
        <v>72</v>
      </c>
      <c r="E139" s="189" t="s">
        <v>211</v>
      </c>
      <c r="F139" s="189" t="s">
        <v>1044</v>
      </c>
      <c r="G139" s="176"/>
      <c r="H139" s="176"/>
      <c r="I139" s="179"/>
      <c r="J139" s="190">
        <f>BK139</f>
        <v>0</v>
      </c>
      <c r="K139" s="176"/>
      <c r="L139" s="181"/>
      <c r="M139" s="182"/>
      <c r="N139" s="183"/>
      <c r="O139" s="183"/>
      <c r="P139" s="184">
        <f>SUM(P140:P157)</f>
        <v>0</v>
      </c>
      <c r="Q139" s="183"/>
      <c r="R139" s="184">
        <f>SUM(R140:R157)</f>
        <v>0</v>
      </c>
      <c r="S139" s="183"/>
      <c r="T139" s="185">
        <f>SUM(T140:T157)</f>
        <v>132.803</v>
      </c>
      <c r="AR139" s="186" t="s">
        <v>80</v>
      </c>
      <c r="AT139" s="187" t="s">
        <v>72</v>
      </c>
      <c r="AU139" s="187" t="s">
        <v>80</v>
      </c>
      <c r="AY139" s="186" t="s">
        <v>159</v>
      </c>
      <c r="BK139" s="188">
        <f>SUM(BK140:BK157)</f>
        <v>0</v>
      </c>
    </row>
    <row r="140" spans="1:65" s="2" customFormat="1" ht="24">
      <c r="A140" s="34"/>
      <c r="B140" s="35"/>
      <c r="C140" s="191" t="s">
        <v>192</v>
      </c>
      <c r="D140" s="191" t="s">
        <v>162</v>
      </c>
      <c r="E140" s="192" t="s">
        <v>1045</v>
      </c>
      <c r="F140" s="193" t="s">
        <v>1046</v>
      </c>
      <c r="G140" s="194" t="s">
        <v>1001</v>
      </c>
      <c r="H140" s="195">
        <v>1</v>
      </c>
      <c r="I140" s="196"/>
      <c r="J140" s="197">
        <f>ROUND(I140*H140,2)</f>
        <v>0</v>
      </c>
      <c r="K140" s="193" t="s">
        <v>1021</v>
      </c>
      <c r="L140" s="39"/>
      <c r="M140" s="198" t="s">
        <v>1</v>
      </c>
      <c r="N140" s="199" t="s">
        <v>38</v>
      </c>
      <c r="O140" s="71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2" t="s">
        <v>166</v>
      </c>
      <c r="AT140" s="202" t="s">
        <v>162</v>
      </c>
      <c r="AU140" s="202" t="s">
        <v>82</v>
      </c>
      <c r="AY140" s="17" t="s">
        <v>159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7" t="s">
        <v>80</v>
      </c>
      <c r="BK140" s="203">
        <f>ROUND(I140*H140,2)</f>
        <v>0</v>
      </c>
      <c r="BL140" s="17" t="s">
        <v>166</v>
      </c>
      <c r="BM140" s="202" t="s">
        <v>1124</v>
      </c>
    </row>
    <row r="141" spans="1:65" s="2" customFormat="1" ht="24">
      <c r="A141" s="34"/>
      <c r="B141" s="35"/>
      <c r="C141" s="191" t="s">
        <v>211</v>
      </c>
      <c r="D141" s="191" t="s">
        <v>162</v>
      </c>
      <c r="E141" s="192" t="s">
        <v>1051</v>
      </c>
      <c r="F141" s="193" t="s">
        <v>1052</v>
      </c>
      <c r="G141" s="194" t="s">
        <v>191</v>
      </c>
      <c r="H141" s="195">
        <v>3</v>
      </c>
      <c r="I141" s="196"/>
      <c r="J141" s="197">
        <f>ROUND(I141*H141,2)</f>
        <v>0</v>
      </c>
      <c r="K141" s="193" t="s">
        <v>1021</v>
      </c>
      <c r="L141" s="39"/>
      <c r="M141" s="198" t="s">
        <v>1</v>
      </c>
      <c r="N141" s="199" t="s">
        <v>38</v>
      </c>
      <c r="O141" s="71"/>
      <c r="P141" s="200">
        <f>O141*H141</f>
        <v>0</v>
      </c>
      <c r="Q141" s="200">
        <v>0</v>
      </c>
      <c r="R141" s="200">
        <f>Q141*H141</f>
        <v>0</v>
      </c>
      <c r="S141" s="200">
        <v>1</v>
      </c>
      <c r="T141" s="201">
        <f>S141*H141</f>
        <v>3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166</v>
      </c>
      <c r="AT141" s="202" t="s">
        <v>162</v>
      </c>
      <c r="AU141" s="202" t="s">
        <v>82</v>
      </c>
      <c r="AY141" s="17" t="s">
        <v>159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80</v>
      </c>
      <c r="BK141" s="203">
        <f>ROUND(I141*H141,2)</f>
        <v>0</v>
      </c>
      <c r="BL141" s="17" t="s">
        <v>166</v>
      </c>
      <c r="BM141" s="202" t="s">
        <v>1125</v>
      </c>
    </row>
    <row r="142" spans="1:65" s="2" customFormat="1" ht="33" customHeight="1">
      <c r="A142" s="34"/>
      <c r="B142" s="35"/>
      <c r="C142" s="191" t="s">
        <v>216</v>
      </c>
      <c r="D142" s="191" t="s">
        <v>162</v>
      </c>
      <c r="E142" s="192" t="s">
        <v>1126</v>
      </c>
      <c r="F142" s="193" t="s">
        <v>1127</v>
      </c>
      <c r="G142" s="194" t="s">
        <v>191</v>
      </c>
      <c r="H142" s="195">
        <v>2</v>
      </c>
      <c r="I142" s="196"/>
      <c r="J142" s="197">
        <f>ROUND(I142*H142,2)</f>
        <v>0</v>
      </c>
      <c r="K142" s="193" t="s">
        <v>1021</v>
      </c>
      <c r="L142" s="39"/>
      <c r="M142" s="198" t="s">
        <v>1</v>
      </c>
      <c r="N142" s="199" t="s">
        <v>38</v>
      </c>
      <c r="O142" s="71"/>
      <c r="P142" s="200">
        <f>O142*H142</f>
        <v>0</v>
      </c>
      <c r="Q142" s="200">
        <v>0</v>
      </c>
      <c r="R142" s="200">
        <f>Q142*H142</f>
        <v>0</v>
      </c>
      <c r="S142" s="200">
        <v>1</v>
      </c>
      <c r="T142" s="201">
        <f>S142*H142</f>
        <v>2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2" t="s">
        <v>166</v>
      </c>
      <c r="AT142" s="202" t="s">
        <v>162</v>
      </c>
      <c r="AU142" s="202" t="s">
        <v>82</v>
      </c>
      <c r="AY142" s="17" t="s">
        <v>159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" t="s">
        <v>80</v>
      </c>
      <c r="BK142" s="203">
        <f>ROUND(I142*H142,2)</f>
        <v>0</v>
      </c>
      <c r="BL142" s="17" t="s">
        <v>166</v>
      </c>
      <c r="BM142" s="202" t="s">
        <v>1128</v>
      </c>
    </row>
    <row r="143" spans="1:65" s="2" customFormat="1" ht="33" customHeight="1">
      <c r="A143" s="34"/>
      <c r="B143" s="35"/>
      <c r="C143" s="191" t="s">
        <v>222</v>
      </c>
      <c r="D143" s="191" t="s">
        <v>162</v>
      </c>
      <c r="E143" s="192" t="s">
        <v>1129</v>
      </c>
      <c r="F143" s="193" t="s">
        <v>1130</v>
      </c>
      <c r="G143" s="194" t="s">
        <v>165</v>
      </c>
      <c r="H143" s="195">
        <v>80</v>
      </c>
      <c r="I143" s="196"/>
      <c r="J143" s="197">
        <f>ROUND(I143*H143,2)</f>
        <v>0</v>
      </c>
      <c r="K143" s="193" t="s">
        <v>1021</v>
      </c>
      <c r="L143" s="39"/>
      <c r="M143" s="198" t="s">
        <v>1</v>
      </c>
      <c r="N143" s="199" t="s">
        <v>38</v>
      </c>
      <c r="O143" s="71"/>
      <c r="P143" s="200">
        <f>O143*H143</f>
        <v>0</v>
      </c>
      <c r="Q143" s="200">
        <v>0</v>
      </c>
      <c r="R143" s="200">
        <f>Q143*H143</f>
        <v>0</v>
      </c>
      <c r="S143" s="200">
        <v>8.9999999999999993E-3</v>
      </c>
      <c r="T143" s="201">
        <f>S143*H143</f>
        <v>0.72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2" t="s">
        <v>166</v>
      </c>
      <c r="AT143" s="202" t="s">
        <v>162</v>
      </c>
      <c r="AU143" s="202" t="s">
        <v>82</v>
      </c>
      <c r="AY143" s="17" t="s">
        <v>159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" t="s">
        <v>80</v>
      </c>
      <c r="BK143" s="203">
        <f>ROUND(I143*H143,2)</f>
        <v>0</v>
      </c>
      <c r="BL143" s="17" t="s">
        <v>166</v>
      </c>
      <c r="BM143" s="202" t="s">
        <v>1131</v>
      </c>
    </row>
    <row r="144" spans="1:65" s="13" customFormat="1">
      <c r="B144" s="204"/>
      <c r="C144" s="205"/>
      <c r="D144" s="206" t="s">
        <v>168</v>
      </c>
      <c r="E144" s="207" t="s">
        <v>1</v>
      </c>
      <c r="F144" s="208" t="s">
        <v>1132</v>
      </c>
      <c r="G144" s="205"/>
      <c r="H144" s="209">
        <v>80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168</v>
      </c>
      <c r="AU144" s="215" t="s">
        <v>82</v>
      </c>
      <c r="AV144" s="13" t="s">
        <v>82</v>
      </c>
      <c r="AW144" s="13" t="s">
        <v>30</v>
      </c>
      <c r="AX144" s="13" t="s">
        <v>80</v>
      </c>
      <c r="AY144" s="215" t="s">
        <v>159</v>
      </c>
    </row>
    <row r="145" spans="1:65" s="2" customFormat="1" ht="33" customHeight="1">
      <c r="A145" s="34"/>
      <c r="B145" s="35"/>
      <c r="C145" s="191" t="s">
        <v>226</v>
      </c>
      <c r="D145" s="191" t="s">
        <v>162</v>
      </c>
      <c r="E145" s="192" t="s">
        <v>1133</v>
      </c>
      <c r="F145" s="193" t="s">
        <v>1134</v>
      </c>
      <c r="G145" s="194" t="s">
        <v>165</v>
      </c>
      <c r="H145" s="195">
        <v>171</v>
      </c>
      <c r="I145" s="196"/>
      <c r="J145" s="197">
        <f>ROUND(I145*H145,2)</f>
        <v>0</v>
      </c>
      <c r="K145" s="193" t="s">
        <v>1021</v>
      </c>
      <c r="L145" s="39"/>
      <c r="M145" s="198" t="s">
        <v>1</v>
      </c>
      <c r="N145" s="199" t="s">
        <v>38</v>
      </c>
      <c r="O145" s="71"/>
      <c r="P145" s="200">
        <f>O145*H145</f>
        <v>0</v>
      </c>
      <c r="Q145" s="200">
        <v>0</v>
      </c>
      <c r="R145" s="200">
        <f>Q145*H145</f>
        <v>0</v>
      </c>
      <c r="S145" s="200">
        <v>8.9999999999999993E-3</v>
      </c>
      <c r="T145" s="201">
        <f>S145*H145</f>
        <v>1.5389999999999999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166</v>
      </c>
      <c r="AT145" s="202" t="s">
        <v>162</v>
      </c>
      <c r="AU145" s="202" t="s">
        <v>82</v>
      </c>
      <c r="AY145" s="17" t="s">
        <v>159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80</v>
      </c>
      <c r="BK145" s="203">
        <f>ROUND(I145*H145,2)</f>
        <v>0</v>
      </c>
      <c r="BL145" s="17" t="s">
        <v>166</v>
      </c>
      <c r="BM145" s="202" t="s">
        <v>1135</v>
      </c>
    </row>
    <row r="146" spans="1:65" s="13" customFormat="1">
      <c r="B146" s="204"/>
      <c r="C146" s="205"/>
      <c r="D146" s="206" t="s">
        <v>168</v>
      </c>
      <c r="E146" s="207" t="s">
        <v>1</v>
      </c>
      <c r="F146" s="208" t="s">
        <v>1136</v>
      </c>
      <c r="G146" s="205"/>
      <c r="H146" s="209">
        <v>143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168</v>
      </c>
      <c r="AU146" s="215" t="s">
        <v>82</v>
      </c>
      <c r="AV146" s="13" t="s">
        <v>82</v>
      </c>
      <c r="AW146" s="13" t="s">
        <v>30</v>
      </c>
      <c r="AX146" s="13" t="s">
        <v>73</v>
      </c>
      <c r="AY146" s="215" t="s">
        <v>159</v>
      </c>
    </row>
    <row r="147" spans="1:65" s="13" customFormat="1">
      <c r="B147" s="204"/>
      <c r="C147" s="205"/>
      <c r="D147" s="206" t="s">
        <v>168</v>
      </c>
      <c r="E147" s="207" t="s">
        <v>1</v>
      </c>
      <c r="F147" s="208" t="s">
        <v>1137</v>
      </c>
      <c r="G147" s="205"/>
      <c r="H147" s="209">
        <v>28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168</v>
      </c>
      <c r="AU147" s="215" t="s">
        <v>82</v>
      </c>
      <c r="AV147" s="13" t="s">
        <v>82</v>
      </c>
      <c r="AW147" s="13" t="s">
        <v>30</v>
      </c>
      <c r="AX147" s="13" t="s">
        <v>73</v>
      </c>
      <c r="AY147" s="215" t="s">
        <v>159</v>
      </c>
    </row>
    <row r="148" spans="1:65" s="14" customFormat="1">
      <c r="B148" s="216"/>
      <c r="C148" s="217"/>
      <c r="D148" s="206" t="s">
        <v>168</v>
      </c>
      <c r="E148" s="218" t="s">
        <v>1</v>
      </c>
      <c r="F148" s="219" t="s">
        <v>173</v>
      </c>
      <c r="G148" s="217"/>
      <c r="H148" s="220">
        <v>171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168</v>
      </c>
      <c r="AU148" s="226" t="s">
        <v>82</v>
      </c>
      <c r="AV148" s="14" t="s">
        <v>166</v>
      </c>
      <c r="AW148" s="14" t="s">
        <v>30</v>
      </c>
      <c r="AX148" s="14" t="s">
        <v>80</v>
      </c>
      <c r="AY148" s="226" t="s">
        <v>159</v>
      </c>
    </row>
    <row r="149" spans="1:65" s="2" customFormat="1" ht="55.5" customHeight="1">
      <c r="A149" s="34"/>
      <c r="B149" s="35"/>
      <c r="C149" s="191" t="s">
        <v>232</v>
      </c>
      <c r="D149" s="191" t="s">
        <v>162</v>
      </c>
      <c r="E149" s="192" t="s">
        <v>1138</v>
      </c>
      <c r="F149" s="193" t="s">
        <v>1139</v>
      </c>
      <c r="G149" s="194" t="s">
        <v>176</v>
      </c>
      <c r="H149" s="195">
        <v>415</v>
      </c>
      <c r="I149" s="196"/>
      <c r="J149" s="197">
        <f>ROUND(I149*H149,2)</f>
        <v>0</v>
      </c>
      <c r="K149" s="193" t="s">
        <v>1021</v>
      </c>
      <c r="L149" s="39"/>
      <c r="M149" s="198" t="s">
        <v>1</v>
      </c>
      <c r="N149" s="199" t="s">
        <v>38</v>
      </c>
      <c r="O149" s="71"/>
      <c r="P149" s="200">
        <f>O149*H149</f>
        <v>0</v>
      </c>
      <c r="Q149" s="200">
        <v>0</v>
      </c>
      <c r="R149" s="200">
        <f>Q149*H149</f>
        <v>0</v>
      </c>
      <c r="S149" s="200">
        <v>0.15</v>
      </c>
      <c r="T149" s="201">
        <f>S149*H149</f>
        <v>62.25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2" t="s">
        <v>166</v>
      </c>
      <c r="AT149" s="202" t="s">
        <v>162</v>
      </c>
      <c r="AU149" s="202" t="s">
        <v>82</v>
      </c>
      <c r="AY149" s="17" t="s">
        <v>159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7" t="s">
        <v>80</v>
      </c>
      <c r="BK149" s="203">
        <f>ROUND(I149*H149,2)</f>
        <v>0</v>
      </c>
      <c r="BL149" s="17" t="s">
        <v>166</v>
      </c>
      <c r="BM149" s="202" t="s">
        <v>1140</v>
      </c>
    </row>
    <row r="150" spans="1:65" s="2" customFormat="1" ht="24">
      <c r="A150" s="34"/>
      <c r="B150" s="35"/>
      <c r="C150" s="191" t="s">
        <v>236</v>
      </c>
      <c r="D150" s="191" t="s">
        <v>162</v>
      </c>
      <c r="E150" s="192" t="s">
        <v>1060</v>
      </c>
      <c r="F150" s="193" t="s">
        <v>1061</v>
      </c>
      <c r="G150" s="194" t="s">
        <v>176</v>
      </c>
      <c r="H150" s="195">
        <v>28.77</v>
      </c>
      <c r="I150" s="196"/>
      <c r="J150" s="197">
        <f>ROUND(I150*H150,2)</f>
        <v>0</v>
      </c>
      <c r="K150" s="193" t="s">
        <v>1021</v>
      </c>
      <c r="L150" s="39"/>
      <c r="M150" s="198" t="s">
        <v>1</v>
      </c>
      <c r="N150" s="199" t="s">
        <v>38</v>
      </c>
      <c r="O150" s="71"/>
      <c r="P150" s="200">
        <f>O150*H150</f>
        <v>0</v>
      </c>
      <c r="Q150" s="200">
        <v>0</v>
      </c>
      <c r="R150" s="200">
        <f>Q150*H150</f>
        <v>0</v>
      </c>
      <c r="S150" s="200">
        <v>2.2000000000000002</v>
      </c>
      <c r="T150" s="201">
        <f>S150*H150</f>
        <v>63.294000000000004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2" t="s">
        <v>166</v>
      </c>
      <c r="AT150" s="202" t="s">
        <v>162</v>
      </c>
      <c r="AU150" s="202" t="s">
        <v>82</v>
      </c>
      <c r="AY150" s="17" t="s">
        <v>159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7" t="s">
        <v>80</v>
      </c>
      <c r="BK150" s="203">
        <f>ROUND(I150*H150,2)</f>
        <v>0</v>
      </c>
      <c r="BL150" s="17" t="s">
        <v>166</v>
      </c>
      <c r="BM150" s="202" t="s">
        <v>1141</v>
      </c>
    </row>
    <row r="151" spans="1:65" s="15" customFormat="1">
      <c r="B151" s="237"/>
      <c r="C151" s="238"/>
      <c r="D151" s="206" t="s">
        <v>168</v>
      </c>
      <c r="E151" s="239" t="s">
        <v>1</v>
      </c>
      <c r="F151" s="240" t="s">
        <v>1142</v>
      </c>
      <c r="G151" s="238"/>
      <c r="H151" s="239" t="s">
        <v>1</v>
      </c>
      <c r="I151" s="241"/>
      <c r="J151" s="238"/>
      <c r="K151" s="238"/>
      <c r="L151" s="242"/>
      <c r="M151" s="243"/>
      <c r="N151" s="244"/>
      <c r="O151" s="244"/>
      <c r="P151" s="244"/>
      <c r="Q151" s="244"/>
      <c r="R151" s="244"/>
      <c r="S151" s="244"/>
      <c r="T151" s="245"/>
      <c r="AT151" s="246" t="s">
        <v>168</v>
      </c>
      <c r="AU151" s="246" t="s">
        <v>82</v>
      </c>
      <c r="AV151" s="15" t="s">
        <v>80</v>
      </c>
      <c r="AW151" s="15" t="s">
        <v>30</v>
      </c>
      <c r="AX151" s="15" t="s">
        <v>73</v>
      </c>
      <c r="AY151" s="246" t="s">
        <v>159</v>
      </c>
    </row>
    <row r="152" spans="1:65" s="13" customFormat="1">
      <c r="B152" s="204"/>
      <c r="C152" s="205"/>
      <c r="D152" s="206" t="s">
        <v>168</v>
      </c>
      <c r="E152" s="207" t="s">
        <v>1</v>
      </c>
      <c r="F152" s="208" t="s">
        <v>1143</v>
      </c>
      <c r="G152" s="205"/>
      <c r="H152" s="209">
        <v>12.353999999999999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168</v>
      </c>
      <c r="AU152" s="215" t="s">
        <v>82</v>
      </c>
      <c r="AV152" s="13" t="s">
        <v>82</v>
      </c>
      <c r="AW152" s="13" t="s">
        <v>30</v>
      </c>
      <c r="AX152" s="13" t="s">
        <v>73</v>
      </c>
      <c r="AY152" s="215" t="s">
        <v>159</v>
      </c>
    </row>
    <row r="153" spans="1:65" s="13" customFormat="1">
      <c r="B153" s="204"/>
      <c r="C153" s="205"/>
      <c r="D153" s="206" t="s">
        <v>168</v>
      </c>
      <c r="E153" s="207" t="s">
        <v>1</v>
      </c>
      <c r="F153" s="208" t="s">
        <v>1144</v>
      </c>
      <c r="G153" s="205"/>
      <c r="H153" s="209">
        <v>8.4160000000000004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168</v>
      </c>
      <c r="AU153" s="215" t="s">
        <v>82</v>
      </c>
      <c r="AV153" s="13" t="s">
        <v>82</v>
      </c>
      <c r="AW153" s="13" t="s">
        <v>30</v>
      </c>
      <c r="AX153" s="13" t="s">
        <v>73</v>
      </c>
      <c r="AY153" s="215" t="s">
        <v>159</v>
      </c>
    </row>
    <row r="154" spans="1:65" s="15" customFormat="1">
      <c r="B154" s="237"/>
      <c r="C154" s="238"/>
      <c r="D154" s="206" t="s">
        <v>168</v>
      </c>
      <c r="E154" s="239" t="s">
        <v>1</v>
      </c>
      <c r="F154" s="240" t="s">
        <v>1145</v>
      </c>
      <c r="G154" s="238"/>
      <c r="H154" s="239" t="s">
        <v>1</v>
      </c>
      <c r="I154" s="241"/>
      <c r="J154" s="238"/>
      <c r="K154" s="238"/>
      <c r="L154" s="242"/>
      <c r="M154" s="243"/>
      <c r="N154" s="244"/>
      <c r="O154" s="244"/>
      <c r="P154" s="244"/>
      <c r="Q154" s="244"/>
      <c r="R154" s="244"/>
      <c r="S154" s="244"/>
      <c r="T154" s="245"/>
      <c r="AT154" s="246" t="s">
        <v>168</v>
      </c>
      <c r="AU154" s="246" t="s">
        <v>82</v>
      </c>
      <c r="AV154" s="15" t="s">
        <v>80</v>
      </c>
      <c r="AW154" s="15" t="s">
        <v>30</v>
      </c>
      <c r="AX154" s="15" t="s">
        <v>73</v>
      </c>
      <c r="AY154" s="246" t="s">
        <v>159</v>
      </c>
    </row>
    <row r="155" spans="1:65" s="13" customFormat="1">
      <c r="B155" s="204"/>
      <c r="C155" s="205"/>
      <c r="D155" s="206" t="s">
        <v>168</v>
      </c>
      <c r="E155" s="207" t="s">
        <v>1</v>
      </c>
      <c r="F155" s="208" t="s">
        <v>1146</v>
      </c>
      <c r="G155" s="205"/>
      <c r="H155" s="209">
        <v>4</v>
      </c>
      <c r="I155" s="210"/>
      <c r="J155" s="205"/>
      <c r="K155" s="205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168</v>
      </c>
      <c r="AU155" s="215" t="s">
        <v>82</v>
      </c>
      <c r="AV155" s="13" t="s">
        <v>82</v>
      </c>
      <c r="AW155" s="13" t="s">
        <v>30</v>
      </c>
      <c r="AX155" s="13" t="s">
        <v>73</v>
      </c>
      <c r="AY155" s="215" t="s">
        <v>159</v>
      </c>
    </row>
    <row r="156" spans="1:65" s="13" customFormat="1">
      <c r="B156" s="204"/>
      <c r="C156" s="205"/>
      <c r="D156" s="206" t="s">
        <v>168</v>
      </c>
      <c r="E156" s="207" t="s">
        <v>1</v>
      </c>
      <c r="F156" s="208" t="s">
        <v>1147</v>
      </c>
      <c r="G156" s="205"/>
      <c r="H156" s="209">
        <v>4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168</v>
      </c>
      <c r="AU156" s="215" t="s">
        <v>82</v>
      </c>
      <c r="AV156" s="13" t="s">
        <v>82</v>
      </c>
      <c r="AW156" s="13" t="s">
        <v>30</v>
      </c>
      <c r="AX156" s="13" t="s">
        <v>73</v>
      </c>
      <c r="AY156" s="215" t="s">
        <v>159</v>
      </c>
    </row>
    <row r="157" spans="1:65" s="14" customFormat="1">
      <c r="B157" s="216"/>
      <c r="C157" s="217"/>
      <c r="D157" s="206" t="s">
        <v>168</v>
      </c>
      <c r="E157" s="218" t="s">
        <v>1</v>
      </c>
      <c r="F157" s="219" t="s">
        <v>173</v>
      </c>
      <c r="G157" s="217"/>
      <c r="H157" s="220">
        <v>28.77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168</v>
      </c>
      <c r="AU157" s="226" t="s">
        <v>82</v>
      </c>
      <c r="AV157" s="14" t="s">
        <v>166</v>
      </c>
      <c r="AW157" s="14" t="s">
        <v>30</v>
      </c>
      <c r="AX157" s="14" t="s">
        <v>80</v>
      </c>
      <c r="AY157" s="226" t="s">
        <v>159</v>
      </c>
    </row>
    <row r="158" spans="1:65" s="12" customFormat="1" ht="22.9" customHeight="1">
      <c r="B158" s="175"/>
      <c r="C158" s="176"/>
      <c r="D158" s="177" t="s">
        <v>72</v>
      </c>
      <c r="E158" s="189" t="s">
        <v>1065</v>
      </c>
      <c r="F158" s="189" t="s">
        <v>1066</v>
      </c>
      <c r="G158" s="176"/>
      <c r="H158" s="176"/>
      <c r="I158" s="179"/>
      <c r="J158" s="190">
        <f>BK158</f>
        <v>0</v>
      </c>
      <c r="K158" s="176"/>
      <c r="L158" s="181"/>
      <c r="M158" s="182"/>
      <c r="N158" s="183"/>
      <c r="O158" s="183"/>
      <c r="P158" s="184">
        <f>SUM(P159:P173)</f>
        <v>0</v>
      </c>
      <c r="Q158" s="183"/>
      <c r="R158" s="184">
        <f>SUM(R159:R173)</f>
        <v>0</v>
      </c>
      <c r="S158" s="183"/>
      <c r="T158" s="185">
        <f>SUM(T159:T173)</f>
        <v>0</v>
      </c>
      <c r="AR158" s="186" t="s">
        <v>80</v>
      </c>
      <c r="AT158" s="187" t="s">
        <v>72</v>
      </c>
      <c r="AU158" s="187" t="s">
        <v>80</v>
      </c>
      <c r="AY158" s="186" t="s">
        <v>159</v>
      </c>
      <c r="BK158" s="188">
        <f>SUM(BK159:BK173)</f>
        <v>0</v>
      </c>
    </row>
    <row r="159" spans="1:65" s="2" customFormat="1" ht="21.75" customHeight="1">
      <c r="A159" s="34"/>
      <c r="B159" s="35"/>
      <c r="C159" s="191" t="s">
        <v>8</v>
      </c>
      <c r="D159" s="191" t="s">
        <v>162</v>
      </c>
      <c r="E159" s="192" t="s">
        <v>1067</v>
      </c>
      <c r="F159" s="193" t="s">
        <v>1068</v>
      </c>
      <c r="G159" s="194" t="s">
        <v>191</v>
      </c>
      <c r="H159" s="195">
        <v>134.03200000000001</v>
      </c>
      <c r="I159" s="196"/>
      <c r="J159" s="197">
        <f>ROUND(I159*H159,2)</f>
        <v>0</v>
      </c>
      <c r="K159" s="193" t="s">
        <v>1021</v>
      </c>
      <c r="L159" s="39"/>
      <c r="M159" s="198" t="s">
        <v>1</v>
      </c>
      <c r="N159" s="199" t="s">
        <v>38</v>
      </c>
      <c r="O159" s="71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2" t="s">
        <v>166</v>
      </c>
      <c r="AT159" s="202" t="s">
        <v>162</v>
      </c>
      <c r="AU159" s="202" t="s">
        <v>82</v>
      </c>
      <c r="AY159" s="17" t="s">
        <v>159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7" t="s">
        <v>80</v>
      </c>
      <c r="BK159" s="203">
        <f>ROUND(I159*H159,2)</f>
        <v>0</v>
      </c>
      <c r="BL159" s="17" t="s">
        <v>166</v>
      </c>
      <c r="BM159" s="202" t="s">
        <v>1148</v>
      </c>
    </row>
    <row r="160" spans="1:65" s="2" customFormat="1" ht="24">
      <c r="A160" s="34"/>
      <c r="B160" s="35"/>
      <c r="C160" s="191" t="s">
        <v>245</v>
      </c>
      <c r="D160" s="191" t="s">
        <v>162</v>
      </c>
      <c r="E160" s="192" t="s">
        <v>1070</v>
      </c>
      <c r="F160" s="193" t="s">
        <v>1071</v>
      </c>
      <c r="G160" s="194" t="s">
        <v>191</v>
      </c>
      <c r="H160" s="195">
        <v>134.03200000000001</v>
      </c>
      <c r="I160" s="196"/>
      <c r="J160" s="197">
        <f>ROUND(I160*H160,2)</f>
        <v>0</v>
      </c>
      <c r="K160" s="193" t="s">
        <v>1021</v>
      </c>
      <c r="L160" s="39"/>
      <c r="M160" s="198" t="s">
        <v>1</v>
      </c>
      <c r="N160" s="199" t="s">
        <v>38</v>
      </c>
      <c r="O160" s="71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2" t="s">
        <v>166</v>
      </c>
      <c r="AT160" s="202" t="s">
        <v>162</v>
      </c>
      <c r="AU160" s="202" t="s">
        <v>82</v>
      </c>
      <c r="AY160" s="17" t="s">
        <v>159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7" t="s">
        <v>80</v>
      </c>
      <c r="BK160" s="203">
        <f>ROUND(I160*H160,2)</f>
        <v>0</v>
      </c>
      <c r="BL160" s="17" t="s">
        <v>166</v>
      </c>
      <c r="BM160" s="202" t="s">
        <v>1149</v>
      </c>
    </row>
    <row r="161" spans="1:65" s="2" customFormat="1" ht="24">
      <c r="A161" s="34"/>
      <c r="B161" s="35"/>
      <c r="C161" s="191" t="s">
        <v>251</v>
      </c>
      <c r="D161" s="191" t="s">
        <v>162</v>
      </c>
      <c r="E161" s="192" t="s">
        <v>1073</v>
      </c>
      <c r="F161" s="193" t="s">
        <v>1074</v>
      </c>
      <c r="G161" s="194" t="s">
        <v>191</v>
      </c>
      <c r="H161" s="195">
        <v>2546.6080000000002</v>
      </c>
      <c r="I161" s="196"/>
      <c r="J161" s="197">
        <f>ROUND(I161*H161,2)</f>
        <v>0</v>
      </c>
      <c r="K161" s="193" t="s">
        <v>1021</v>
      </c>
      <c r="L161" s="39"/>
      <c r="M161" s="198" t="s">
        <v>1</v>
      </c>
      <c r="N161" s="199" t="s">
        <v>38</v>
      </c>
      <c r="O161" s="71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2" t="s">
        <v>166</v>
      </c>
      <c r="AT161" s="202" t="s">
        <v>162</v>
      </c>
      <c r="AU161" s="202" t="s">
        <v>82</v>
      </c>
      <c r="AY161" s="17" t="s">
        <v>159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7" t="s">
        <v>80</v>
      </c>
      <c r="BK161" s="203">
        <f>ROUND(I161*H161,2)</f>
        <v>0</v>
      </c>
      <c r="BL161" s="17" t="s">
        <v>166</v>
      </c>
      <c r="BM161" s="202" t="s">
        <v>1150</v>
      </c>
    </row>
    <row r="162" spans="1:65" s="13" customFormat="1">
      <c r="B162" s="204"/>
      <c r="C162" s="205"/>
      <c r="D162" s="206" t="s">
        <v>168</v>
      </c>
      <c r="E162" s="205"/>
      <c r="F162" s="208" t="s">
        <v>1151</v>
      </c>
      <c r="G162" s="205"/>
      <c r="H162" s="209">
        <v>2546.6080000000002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168</v>
      </c>
      <c r="AU162" s="215" t="s">
        <v>82</v>
      </c>
      <c r="AV162" s="13" t="s">
        <v>82</v>
      </c>
      <c r="AW162" s="13" t="s">
        <v>4</v>
      </c>
      <c r="AX162" s="13" t="s">
        <v>80</v>
      </c>
      <c r="AY162" s="215" t="s">
        <v>159</v>
      </c>
    </row>
    <row r="163" spans="1:65" s="2" customFormat="1" ht="16.5" customHeight="1">
      <c r="A163" s="34"/>
      <c r="B163" s="35"/>
      <c r="C163" s="191" t="s">
        <v>256</v>
      </c>
      <c r="D163" s="191" t="s">
        <v>162</v>
      </c>
      <c r="E163" s="192" t="s">
        <v>1077</v>
      </c>
      <c r="F163" s="193" t="s">
        <v>1078</v>
      </c>
      <c r="G163" s="194" t="s">
        <v>191</v>
      </c>
      <c r="H163" s="195">
        <v>134.03200000000001</v>
      </c>
      <c r="I163" s="196"/>
      <c r="J163" s="197">
        <f>ROUND(I163*H163,2)</f>
        <v>0</v>
      </c>
      <c r="K163" s="193" t="s">
        <v>1021</v>
      </c>
      <c r="L163" s="39"/>
      <c r="M163" s="198" t="s">
        <v>1</v>
      </c>
      <c r="N163" s="199" t="s">
        <v>38</v>
      </c>
      <c r="O163" s="71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2" t="s">
        <v>166</v>
      </c>
      <c r="AT163" s="202" t="s">
        <v>162</v>
      </c>
      <c r="AU163" s="202" t="s">
        <v>82</v>
      </c>
      <c r="AY163" s="17" t="s">
        <v>159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7" t="s">
        <v>80</v>
      </c>
      <c r="BK163" s="203">
        <f>ROUND(I163*H163,2)</f>
        <v>0</v>
      </c>
      <c r="BL163" s="17" t="s">
        <v>166</v>
      </c>
      <c r="BM163" s="202" t="s">
        <v>1152</v>
      </c>
    </row>
    <row r="164" spans="1:65" s="2" customFormat="1" ht="55.5" customHeight="1">
      <c r="A164" s="34"/>
      <c r="B164" s="35"/>
      <c r="C164" s="191" t="s">
        <v>262</v>
      </c>
      <c r="D164" s="191" t="s">
        <v>162</v>
      </c>
      <c r="E164" s="192" t="s">
        <v>1080</v>
      </c>
      <c r="F164" s="193" t="s">
        <v>1081</v>
      </c>
      <c r="G164" s="194" t="s">
        <v>191</v>
      </c>
      <c r="H164" s="195">
        <v>5.4880000000000004</v>
      </c>
      <c r="I164" s="196"/>
      <c r="J164" s="197">
        <f>ROUND(I164*H164,2)</f>
        <v>0</v>
      </c>
      <c r="K164" s="193" t="s">
        <v>1</v>
      </c>
      <c r="L164" s="39"/>
      <c r="M164" s="198" t="s">
        <v>1</v>
      </c>
      <c r="N164" s="199" t="s">
        <v>38</v>
      </c>
      <c r="O164" s="71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166</v>
      </c>
      <c r="AT164" s="202" t="s">
        <v>162</v>
      </c>
      <c r="AU164" s="202" t="s">
        <v>82</v>
      </c>
      <c r="AY164" s="17" t="s">
        <v>159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80</v>
      </c>
      <c r="BK164" s="203">
        <f>ROUND(I164*H164,2)</f>
        <v>0</v>
      </c>
      <c r="BL164" s="17" t="s">
        <v>166</v>
      </c>
      <c r="BM164" s="202" t="s">
        <v>1153</v>
      </c>
    </row>
    <row r="165" spans="1:65" s="13" customFormat="1">
      <c r="B165" s="204"/>
      <c r="C165" s="205"/>
      <c r="D165" s="206" t="s">
        <v>168</v>
      </c>
      <c r="E165" s="207" t="s">
        <v>1</v>
      </c>
      <c r="F165" s="208" t="s">
        <v>1154</v>
      </c>
      <c r="G165" s="205"/>
      <c r="H165" s="209">
        <v>5.4880000000000004</v>
      </c>
      <c r="I165" s="210"/>
      <c r="J165" s="205"/>
      <c r="K165" s="205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168</v>
      </c>
      <c r="AU165" s="215" t="s">
        <v>82</v>
      </c>
      <c r="AV165" s="13" t="s">
        <v>82</v>
      </c>
      <c r="AW165" s="13" t="s">
        <v>30</v>
      </c>
      <c r="AX165" s="13" t="s">
        <v>80</v>
      </c>
      <c r="AY165" s="215" t="s">
        <v>159</v>
      </c>
    </row>
    <row r="166" spans="1:65" s="2" customFormat="1" ht="36">
      <c r="A166" s="34"/>
      <c r="B166" s="35"/>
      <c r="C166" s="191" t="s">
        <v>267</v>
      </c>
      <c r="D166" s="191" t="s">
        <v>162</v>
      </c>
      <c r="E166" s="192" t="s">
        <v>1089</v>
      </c>
      <c r="F166" s="193" t="s">
        <v>1090</v>
      </c>
      <c r="G166" s="194" t="s">
        <v>191</v>
      </c>
      <c r="H166" s="195">
        <v>3</v>
      </c>
      <c r="I166" s="196"/>
      <c r="J166" s="197">
        <f>ROUND(I166*H166,2)</f>
        <v>0</v>
      </c>
      <c r="K166" s="193" t="s">
        <v>1021</v>
      </c>
      <c r="L166" s="39"/>
      <c r="M166" s="198" t="s">
        <v>1</v>
      </c>
      <c r="N166" s="199" t="s">
        <v>38</v>
      </c>
      <c r="O166" s="71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2" t="s">
        <v>166</v>
      </c>
      <c r="AT166" s="202" t="s">
        <v>162</v>
      </c>
      <c r="AU166" s="202" t="s">
        <v>82</v>
      </c>
      <c r="AY166" s="17" t="s">
        <v>159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7" t="s">
        <v>80</v>
      </c>
      <c r="BK166" s="203">
        <f>ROUND(I166*H166,2)</f>
        <v>0</v>
      </c>
      <c r="BL166" s="17" t="s">
        <v>166</v>
      </c>
      <c r="BM166" s="202" t="s">
        <v>1155</v>
      </c>
    </row>
    <row r="167" spans="1:65" s="2" customFormat="1" ht="44.25" customHeight="1">
      <c r="A167" s="34"/>
      <c r="B167" s="35"/>
      <c r="C167" s="191" t="s">
        <v>7</v>
      </c>
      <c r="D167" s="191" t="s">
        <v>162</v>
      </c>
      <c r="E167" s="192" t="s">
        <v>1092</v>
      </c>
      <c r="F167" s="193" t="s">
        <v>1093</v>
      </c>
      <c r="G167" s="194" t="s">
        <v>191</v>
      </c>
      <c r="H167" s="195">
        <v>63.293999999999997</v>
      </c>
      <c r="I167" s="196"/>
      <c r="J167" s="197">
        <f>ROUND(I167*H167,2)</f>
        <v>0</v>
      </c>
      <c r="K167" s="193" t="s">
        <v>1021</v>
      </c>
      <c r="L167" s="39"/>
      <c r="M167" s="198" t="s">
        <v>1</v>
      </c>
      <c r="N167" s="199" t="s">
        <v>38</v>
      </c>
      <c r="O167" s="71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2" t="s">
        <v>166</v>
      </c>
      <c r="AT167" s="202" t="s">
        <v>162</v>
      </c>
      <c r="AU167" s="202" t="s">
        <v>82</v>
      </c>
      <c r="AY167" s="17" t="s">
        <v>159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7" t="s">
        <v>80</v>
      </c>
      <c r="BK167" s="203">
        <f>ROUND(I167*H167,2)</f>
        <v>0</v>
      </c>
      <c r="BL167" s="17" t="s">
        <v>166</v>
      </c>
      <c r="BM167" s="202" t="s">
        <v>1156</v>
      </c>
    </row>
    <row r="168" spans="1:65" s="2" customFormat="1" ht="55.5" customHeight="1">
      <c r="A168" s="34"/>
      <c r="B168" s="35"/>
      <c r="C168" s="191" t="s">
        <v>276</v>
      </c>
      <c r="D168" s="191" t="s">
        <v>162</v>
      </c>
      <c r="E168" s="192" t="s">
        <v>1096</v>
      </c>
      <c r="F168" s="193" t="s">
        <v>1097</v>
      </c>
      <c r="G168" s="194" t="s">
        <v>191</v>
      </c>
      <c r="H168" s="195">
        <v>59.021000000000001</v>
      </c>
      <c r="I168" s="196"/>
      <c r="J168" s="197">
        <f>ROUND(I168*H168,2)</f>
        <v>0</v>
      </c>
      <c r="K168" s="193" t="s">
        <v>1021</v>
      </c>
      <c r="L168" s="39"/>
      <c r="M168" s="198" t="s">
        <v>1</v>
      </c>
      <c r="N168" s="199" t="s">
        <v>38</v>
      </c>
      <c r="O168" s="71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2" t="s">
        <v>166</v>
      </c>
      <c r="AT168" s="202" t="s">
        <v>162</v>
      </c>
      <c r="AU168" s="202" t="s">
        <v>82</v>
      </c>
      <c r="AY168" s="17" t="s">
        <v>159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7" t="s">
        <v>80</v>
      </c>
      <c r="BK168" s="203">
        <f>ROUND(I168*H168,2)</f>
        <v>0</v>
      </c>
      <c r="BL168" s="17" t="s">
        <v>166</v>
      </c>
      <c r="BM168" s="202" t="s">
        <v>1157</v>
      </c>
    </row>
    <row r="169" spans="1:65" s="13" customFormat="1">
      <c r="B169" s="204"/>
      <c r="C169" s="205"/>
      <c r="D169" s="206" t="s">
        <v>168</v>
      </c>
      <c r="E169" s="207" t="s">
        <v>1</v>
      </c>
      <c r="F169" s="208" t="s">
        <v>1158</v>
      </c>
      <c r="G169" s="205"/>
      <c r="H169" s="209">
        <v>132.803</v>
      </c>
      <c r="I169" s="210"/>
      <c r="J169" s="205"/>
      <c r="K169" s="205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168</v>
      </c>
      <c r="AU169" s="215" t="s">
        <v>82</v>
      </c>
      <c r="AV169" s="13" t="s">
        <v>82</v>
      </c>
      <c r="AW169" s="13" t="s">
        <v>30</v>
      </c>
      <c r="AX169" s="13" t="s">
        <v>73</v>
      </c>
      <c r="AY169" s="215" t="s">
        <v>159</v>
      </c>
    </row>
    <row r="170" spans="1:65" s="13" customFormat="1">
      <c r="B170" s="204"/>
      <c r="C170" s="205"/>
      <c r="D170" s="206" t="s">
        <v>168</v>
      </c>
      <c r="E170" s="207" t="s">
        <v>1</v>
      </c>
      <c r="F170" s="208" t="s">
        <v>1159</v>
      </c>
      <c r="G170" s="205"/>
      <c r="H170" s="209">
        <v>-5.4880000000000004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168</v>
      </c>
      <c r="AU170" s="215" t="s">
        <v>82</v>
      </c>
      <c r="AV170" s="13" t="s">
        <v>82</v>
      </c>
      <c r="AW170" s="13" t="s">
        <v>30</v>
      </c>
      <c r="AX170" s="13" t="s">
        <v>73</v>
      </c>
      <c r="AY170" s="215" t="s">
        <v>159</v>
      </c>
    </row>
    <row r="171" spans="1:65" s="13" customFormat="1">
      <c r="B171" s="204"/>
      <c r="C171" s="205"/>
      <c r="D171" s="206" t="s">
        <v>168</v>
      </c>
      <c r="E171" s="207" t="s">
        <v>1</v>
      </c>
      <c r="F171" s="208" t="s">
        <v>1102</v>
      </c>
      <c r="G171" s="205"/>
      <c r="H171" s="209">
        <v>-5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168</v>
      </c>
      <c r="AU171" s="215" t="s">
        <v>82</v>
      </c>
      <c r="AV171" s="13" t="s">
        <v>82</v>
      </c>
      <c r="AW171" s="13" t="s">
        <v>30</v>
      </c>
      <c r="AX171" s="13" t="s">
        <v>73</v>
      </c>
      <c r="AY171" s="215" t="s">
        <v>159</v>
      </c>
    </row>
    <row r="172" spans="1:65" s="13" customFormat="1">
      <c r="B172" s="204"/>
      <c r="C172" s="205"/>
      <c r="D172" s="206" t="s">
        <v>168</v>
      </c>
      <c r="E172" s="207" t="s">
        <v>1</v>
      </c>
      <c r="F172" s="208" t="s">
        <v>1160</v>
      </c>
      <c r="G172" s="205"/>
      <c r="H172" s="209">
        <v>-63.293999999999997</v>
      </c>
      <c r="I172" s="210"/>
      <c r="J172" s="205"/>
      <c r="K172" s="205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168</v>
      </c>
      <c r="AU172" s="215" t="s">
        <v>82</v>
      </c>
      <c r="AV172" s="13" t="s">
        <v>82</v>
      </c>
      <c r="AW172" s="13" t="s">
        <v>30</v>
      </c>
      <c r="AX172" s="13" t="s">
        <v>73</v>
      </c>
      <c r="AY172" s="215" t="s">
        <v>159</v>
      </c>
    </row>
    <row r="173" spans="1:65" s="14" customFormat="1">
      <c r="B173" s="216"/>
      <c r="C173" s="217"/>
      <c r="D173" s="206" t="s">
        <v>168</v>
      </c>
      <c r="E173" s="218" t="s">
        <v>1</v>
      </c>
      <c r="F173" s="219" t="s">
        <v>173</v>
      </c>
      <c r="G173" s="217"/>
      <c r="H173" s="220">
        <v>59.021000000000001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168</v>
      </c>
      <c r="AU173" s="226" t="s">
        <v>82</v>
      </c>
      <c r="AV173" s="14" t="s">
        <v>166</v>
      </c>
      <c r="AW173" s="14" t="s">
        <v>30</v>
      </c>
      <c r="AX173" s="14" t="s">
        <v>80</v>
      </c>
      <c r="AY173" s="226" t="s">
        <v>159</v>
      </c>
    </row>
    <row r="174" spans="1:65" s="12" customFormat="1" ht="25.9" customHeight="1">
      <c r="B174" s="175"/>
      <c r="C174" s="176"/>
      <c r="D174" s="177" t="s">
        <v>72</v>
      </c>
      <c r="E174" s="178" t="s">
        <v>1105</v>
      </c>
      <c r="F174" s="178" t="s">
        <v>1106</v>
      </c>
      <c r="G174" s="176"/>
      <c r="H174" s="176"/>
      <c r="I174" s="179"/>
      <c r="J174" s="180">
        <f>BK174</f>
        <v>0</v>
      </c>
      <c r="K174" s="176"/>
      <c r="L174" s="181"/>
      <c r="M174" s="182"/>
      <c r="N174" s="183"/>
      <c r="O174" s="183"/>
      <c r="P174" s="184">
        <f>P175</f>
        <v>0</v>
      </c>
      <c r="Q174" s="183"/>
      <c r="R174" s="184">
        <f>R175</f>
        <v>0</v>
      </c>
      <c r="S174" s="183"/>
      <c r="T174" s="185">
        <f>T175</f>
        <v>1.2284999999999999</v>
      </c>
      <c r="AR174" s="186" t="s">
        <v>82</v>
      </c>
      <c r="AT174" s="187" t="s">
        <v>72</v>
      </c>
      <c r="AU174" s="187" t="s">
        <v>73</v>
      </c>
      <c r="AY174" s="186" t="s">
        <v>159</v>
      </c>
      <c r="BK174" s="188">
        <f>BK175</f>
        <v>0</v>
      </c>
    </row>
    <row r="175" spans="1:65" s="12" customFormat="1" ht="22.9" customHeight="1">
      <c r="B175" s="175"/>
      <c r="C175" s="176"/>
      <c r="D175" s="177" t="s">
        <v>72</v>
      </c>
      <c r="E175" s="189" t="s">
        <v>1161</v>
      </c>
      <c r="F175" s="189" t="s">
        <v>1162</v>
      </c>
      <c r="G175" s="176"/>
      <c r="H175" s="176"/>
      <c r="I175" s="179"/>
      <c r="J175" s="190">
        <f>BK175</f>
        <v>0</v>
      </c>
      <c r="K175" s="176"/>
      <c r="L175" s="181"/>
      <c r="M175" s="182"/>
      <c r="N175" s="183"/>
      <c r="O175" s="183"/>
      <c r="P175" s="184">
        <f>SUM(P176:P177)</f>
        <v>0</v>
      </c>
      <c r="Q175" s="183"/>
      <c r="R175" s="184">
        <f>SUM(R176:R177)</f>
        <v>0</v>
      </c>
      <c r="S175" s="183"/>
      <c r="T175" s="185">
        <f>SUM(T176:T177)</f>
        <v>1.2284999999999999</v>
      </c>
      <c r="AR175" s="186" t="s">
        <v>82</v>
      </c>
      <c r="AT175" s="187" t="s">
        <v>72</v>
      </c>
      <c r="AU175" s="187" t="s">
        <v>80</v>
      </c>
      <c r="AY175" s="186" t="s">
        <v>159</v>
      </c>
      <c r="BK175" s="188">
        <f>SUM(BK176:BK177)</f>
        <v>0</v>
      </c>
    </row>
    <row r="176" spans="1:65" s="2" customFormat="1" ht="24">
      <c r="A176" s="34"/>
      <c r="B176" s="35"/>
      <c r="C176" s="191" t="s">
        <v>281</v>
      </c>
      <c r="D176" s="191" t="s">
        <v>162</v>
      </c>
      <c r="E176" s="192" t="s">
        <v>1163</v>
      </c>
      <c r="F176" s="193" t="s">
        <v>1164</v>
      </c>
      <c r="G176" s="194" t="s">
        <v>198</v>
      </c>
      <c r="H176" s="195">
        <v>7</v>
      </c>
      <c r="I176" s="196"/>
      <c r="J176" s="197">
        <f>ROUND(I176*H176,2)</f>
        <v>0</v>
      </c>
      <c r="K176" s="193" t="s">
        <v>1021</v>
      </c>
      <c r="L176" s="39"/>
      <c r="M176" s="198" t="s">
        <v>1</v>
      </c>
      <c r="N176" s="199" t="s">
        <v>38</v>
      </c>
      <c r="O176" s="71"/>
      <c r="P176" s="200">
        <f>O176*H176</f>
        <v>0</v>
      </c>
      <c r="Q176" s="200">
        <v>0</v>
      </c>
      <c r="R176" s="200">
        <f>Q176*H176</f>
        <v>0</v>
      </c>
      <c r="S176" s="200">
        <v>0.17549999999999999</v>
      </c>
      <c r="T176" s="201">
        <f>S176*H176</f>
        <v>1.2284999999999999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2" t="s">
        <v>245</v>
      </c>
      <c r="AT176" s="202" t="s">
        <v>162</v>
      </c>
      <c r="AU176" s="202" t="s">
        <v>82</v>
      </c>
      <c r="AY176" s="17" t="s">
        <v>159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7" t="s">
        <v>80</v>
      </c>
      <c r="BK176" s="203">
        <f>ROUND(I176*H176,2)</f>
        <v>0</v>
      </c>
      <c r="BL176" s="17" t="s">
        <v>245</v>
      </c>
      <c r="BM176" s="202" t="s">
        <v>1165</v>
      </c>
    </row>
    <row r="177" spans="1:51" s="13" customFormat="1">
      <c r="B177" s="204"/>
      <c r="C177" s="205"/>
      <c r="D177" s="206" t="s">
        <v>168</v>
      </c>
      <c r="E177" s="207" t="s">
        <v>1</v>
      </c>
      <c r="F177" s="208" t="s">
        <v>1166</v>
      </c>
      <c r="G177" s="205"/>
      <c r="H177" s="209">
        <v>7</v>
      </c>
      <c r="I177" s="210"/>
      <c r="J177" s="205"/>
      <c r="K177" s="205"/>
      <c r="L177" s="211"/>
      <c r="M177" s="255"/>
      <c r="N177" s="256"/>
      <c r="O177" s="256"/>
      <c r="P177" s="256"/>
      <c r="Q177" s="256"/>
      <c r="R177" s="256"/>
      <c r="S177" s="256"/>
      <c r="T177" s="257"/>
      <c r="AT177" s="215" t="s">
        <v>168</v>
      </c>
      <c r="AU177" s="215" t="s">
        <v>82</v>
      </c>
      <c r="AV177" s="13" t="s">
        <v>82</v>
      </c>
      <c r="AW177" s="13" t="s">
        <v>30</v>
      </c>
      <c r="AX177" s="13" t="s">
        <v>80</v>
      </c>
      <c r="AY177" s="215" t="s">
        <v>159</v>
      </c>
    </row>
    <row r="178" spans="1:51" s="2" customFormat="1" ht="6.95" customHeight="1">
      <c r="A178" s="34"/>
      <c r="B178" s="54"/>
      <c r="C178" s="55"/>
      <c r="D178" s="55"/>
      <c r="E178" s="55"/>
      <c r="F178" s="55"/>
      <c r="G178" s="55"/>
      <c r="H178" s="55"/>
      <c r="I178" s="55"/>
      <c r="J178" s="55"/>
      <c r="K178" s="55"/>
      <c r="L178" s="39"/>
      <c r="M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</row>
  </sheetData>
  <sheetProtection algorithmName="SHA-512" hashValue="zdDI3AtncclsK8BiPhPd2W+2a2mabfhcA5pJ7KVPOrETYefrd3o8RlAxYXx2nammIku6jbGjll661DzQb3KZ7Q==" saltValue="/uSTR+ay5s44RH8F65mebg==" spinCount="100000" sheet="1" objects="1" scenarios="1" formatColumns="0" formatRows="0" autoFilter="0"/>
  <autoFilter ref="C125:K177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6"/>
  <sheetViews>
    <sheetView showGridLines="0" topLeftCell="A130" workbookViewId="0">
      <selection activeCell="K136" sqref="K13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128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131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8" t="str">
        <f>'Rekapitulace stavby'!K6</f>
        <v>14 - Oprava trati v úseku Kralupy - Velvary</v>
      </c>
      <c r="F7" s="309"/>
      <c r="G7" s="309"/>
      <c r="H7" s="309"/>
      <c r="L7" s="20"/>
    </row>
    <row r="8" spans="1:46" s="1" customFormat="1" ht="12" customHeight="1">
      <c r="B8" s="20"/>
      <c r="D8" s="119" t="s">
        <v>132</v>
      </c>
      <c r="L8" s="20"/>
    </row>
    <row r="9" spans="1:46" s="2" customFormat="1" ht="23.25" customHeight="1">
      <c r="A9" s="34"/>
      <c r="B9" s="39"/>
      <c r="C9" s="34"/>
      <c r="D9" s="34"/>
      <c r="E9" s="308" t="s">
        <v>1011</v>
      </c>
      <c r="F9" s="310"/>
      <c r="G9" s="310"/>
      <c r="H9" s="31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134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1" t="s">
        <v>1167</v>
      </c>
      <c r="F11" s="310"/>
      <c r="G11" s="310"/>
      <c r="H11" s="310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8. 3. 2021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19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27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2" t="str">
        <f>'Rekapitulace stavby'!E14</f>
        <v>Vyplň údaj</v>
      </c>
      <c r="F20" s="313"/>
      <c r="G20" s="313"/>
      <c r="H20" s="313"/>
      <c r="I20" s="119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29</v>
      </c>
      <c r="E22" s="34"/>
      <c r="F22" s="34"/>
      <c r="G22" s="34"/>
      <c r="H22" s="34"/>
      <c r="I22" s="119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19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31</v>
      </c>
      <c r="E25" s="34"/>
      <c r="F25" s="34"/>
      <c r="G25" s="34"/>
      <c r="H25" s="34"/>
      <c r="I25" s="119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32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4" t="s">
        <v>1</v>
      </c>
      <c r="F29" s="314"/>
      <c r="G29" s="314"/>
      <c r="H29" s="314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33</v>
      </c>
      <c r="E32" s="34"/>
      <c r="F32" s="34"/>
      <c r="G32" s="34"/>
      <c r="H32" s="34"/>
      <c r="I32" s="34"/>
      <c r="J32" s="126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35</v>
      </c>
      <c r="G34" s="34"/>
      <c r="H34" s="34"/>
      <c r="I34" s="127" t="s">
        <v>34</v>
      </c>
      <c r="J34" s="127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37</v>
      </c>
      <c r="E35" s="119" t="s">
        <v>38</v>
      </c>
      <c r="F35" s="129">
        <f>ROUND((SUM(BE126:BE175)),  2)</f>
        <v>0</v>
      </c>
      <c r="G35" s="34"/>
      <c r="H35" s="34"/>
      <c r="I35" s="130">
        <v>0.21</v>
      </c>
      <c r="J35" s="129">
        <f>ROUND(((SUM(BE126:BE175))*I35),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39</v>
      </c>
      <c r="F36" s="129">
        <f>ROUND((SUM(BF126:BF175)),  2)</f>
        <v>0</v>
      </c>
      <c r="G36" s="34"/>
      <c r="H36" s="34"/>
      <c r="I36" s="130">
        <v>0.15</v>
      </c>
      <c r="J36" s="129">
        <f>ROUND(((SUM(BF126:BF175))*I36),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40</v>
      </c>
      <c r="F37" s="129">
        <f>ROUND((SUM(BG126:BG175)),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41</v>
      </c>
      <c r="F38" s="129">
        <f>ROUND((SUM(BH126:BH175)),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42</v>
      </c>
      <c r="F39" s="129">
        <f>ROUND((SUM(BI126:BI175)),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43</v>
      </c>
      <c r="E41" s="133"/>
      <c r="F41" s="133"/>
      <c r="G41" s="134" t="s">
        <v>44</v>
      </c>
      <c r="H41" s="135" t="s">
        <v>45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136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06" t="str">
        <f>E7</f>
        <v>14 - Oprava trati v úseku Kralupy - Velvary</v>
      </c>
      <c r="F85" s="307"/>
      <c r="G85" s="307"/>
      <c r="H85" s="30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23.25" customHeight="1">
      <c r="A87" s="34"/>
      <c r="B87" s="35"/>
      <c r="C87" s="36"/>
      <c r="D87" s="36"/>
      <c r="E87" s="306" t="s">
        <v>1011</v>
      </c>
      <c r="F87" s="305"/>
      <c r="G87" s="305"/>
      <c r="H87" s="30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134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3" t="str">
        <f>E11</f>
        <v>003 - Obyt. budova č.p. 115 (5000113984)</v>
      </c>
      <c r="F89" s="305"/>
      <c r="G89" s="305"/>
      <c r="H89" s="30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 t="str">
        <f>IF(J14="","",J14)</f>
        <v>8. 3. 2021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29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137</v>
      </c>
      <c r="D96" s="150"/>
      <c r="E96" s="150"/>
      <c r="F96" s="150"/>
      <c r="G96" s="150"/>
      <c r="H96" s="150"/>
      <c r="I96" s="150"/>
      <c r="J96" s="151" t="s">
        <v>138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139</v>
      </c>
      <c r="D98" s="36"/>
      <c r="E98" s="36"/>
      <c r="F98" s="36"/>
      <c r="G98" s="36"/>
      <c r="H98" s="36"/>
      <c r="I98" s="36"/>
      <c r="J98" s="84">
        <f>J126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140</v>
      </c>
    </row>
    <row r="99" spans="1:47" s="9" customFormat="1" ht="24.95" customHeight="1">
      <c r="B99" s="153"/>
      <c r="C99" s="154"/>
      <c r="D99" s="155" t="s">
        <v>141</v>
      </c>
      <c r="E99" s="156"/>
      <c r="F99" s="156"/>
      <c r="G99" s="156"/>
      <c r="H99" s="156"/>
      <c r="I99" s="156"/>
      <c r="J99" s="157">
        <f>J127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1013</v>
      </c>
      <c r="E100" s="161"/>
      <c r="F100" s="161"/>
      <c r="G100" s="161"/>
      <c r="H100" s="161"/>
      <c r="I100" s="161"/>
      <c r="J100" s="162">
        <f>J128</f>
        <v>0</v>
      </c>
      <c r="K100" s="104"/>
      <c r="L100" s="163"/>
    </row>
    <row r="101" spans="1:47" s="10" customFormat="1" ht="19.899999999999999" customHeight="1">
      <c r="B101" s="159"/>
      <c r="C101" s="104"/>
      <c r="D101" s="160" t="s">
        <v>1014</v>
      </c>
      <c r="E101" s="161"/>
      <c r="F101" s="161"/>
      <c r="G101" s="161"/>
      <c r="H101" s="161"/>
      <c r="I101" s="161"/>
      <c r="J101" s="162">
        <f>J139</f>
        <v>0</v>
      </c>
      <c r="K101" s="104"/>
      <c r="L101" s="163"/>
    </row>
    <row r="102" spans="1:47" s="10" customFormat="1" ht="19.899999999999999" customHeight="1">
      <c r="B102" s="159"/>
      <c r="C102" s="104"/>
      <c r="D102" s="160" t="s">
        <v>1015</v>
      </c>
      <c r="E102" s="161"/>
      <c r="F102" s="161"/>
      <c r="G102" s="161"/>
      <c r="H102" s="161"/>
      <c r="I102" s="161"/>
      <c r="J102" s="162">
        <f>J153</f>
        <v>0</v>
      </c>
      <c r="K102" s="104"/>
      <c r="L102" s="163"/>
    </row>
    <row r="103" spans="1:47" s="9" customFormat="1" ht="24.95" customHeight="1">
      <c r="B103" s="153"/>
      <c r="C103" s="154"/>
      <c r="D103" s="155" t="s">
        <v>1016</v>
      </c>
      <c r="E103" s="156"/>
      <c r="F103" s="156"/>
      <c r="G103" s="156"/>
      <c r="H103" s="156"/>
      <c r="I103" s="156"/>
      <c r="J103" s="157">
        <f>J173</f>
        <v>0</v>
      </c>
      <c r="K103" s="154"/>
      <c r="L103" s="158"/>
    </row>
    <row r="104" spans="1:47" s="10" customFormat="1" ht="19.899999999999999" customHeight="1">
      <c r="B104" s="159"/>
      <c r="C104" s="104"/>
      <c r="D104" s="160" t="s">
        <v>1017</v>
      </c>
      <c r="E104" s="161"/>
      <c r="F104" s="161"/>
      <c r="G104" s="161"/>
      <c r="H104" s="161"/>
      <c r="I104" s="161"/>
      <c r="J104" s="162">
        <f>J174</f>
        <v>0</v>
      </c>
      <c r="K104" s="104"/>
      <c r="L104" s="163"/>
    </row>
    <row r="105" spans="1:47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3" t="s">
        <v>144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306" t="str">
        <f>E7</f>
        <v>14 - Oprava trati v úseku Kralupy - Velvary</v>
      </c>
      <c r="F114" s="307"/>
      <c r="G114" s="307"/>
      <c r="H114" s="307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1"/>
      <c r="C115" s="29" t="s">
        <v>132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pans="1:63" s="2" customFormat="1" ht="23.25" customHeight="1">
      <c r="A116" s="34"/>
      <c r="B116" s="35"/>
      <c r="C116" s="36"/>
      <c r="D116" s="36"/>
      <c r="E116" s="306" t="s">
        <v>1011</v>
      </c>
      <c r="F116" s="305"/>
      <c r="G116" s="305"/>
      <c r="H116" s="305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134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63" t="str">
        <f>E11</f>
        <v>003 - Obyt. budova č.p. 115 (5000113984)</v>
      </c>
      <c r="F118" s="305"/>
      <c r="G118" s="305"/>
      <c r="H118" s="305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F14</f>
        <v xml:space="preserve"> </v>
      </c>
      <c r="G120" s="36"/>
      <c r="H120" s="36"/>
      <c r="I120" s="29" t="s">
        <v>22</v>
      </c>
      <c r="J120" s="66" t="str">
        <f>IF(J14="","",J14)</f>
        <v>8. 3. 2021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2" customHeight="1">
      <c r="A122" s="34"/>
      <c r="B122" s="35"/>
      <c r="C122" s="29" t="s">
        <v>24</v>
      </c>
      <c r="D122" s="36"/>
      <c r="E122" s="36"/>
      <c r="F122" s="27" t="str">
        <f>E17</f>
        <v xml:space="preserve"> </v>
      </c>
      <c r="G122" s="36"/>
      <c r="H122" s="36"/>
      <c r="I122" s="29" t="s">
        <v>29</v>
      </c>
      <c r="J122" s="32" t="str">
        <f>E23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27</v>
      </c>
      <c r="D123" s="36"/>
      <c r="E123" s="36"/>
      <c r="F123" s="27" t="str">
        <f>IF(E20="","",E20)</f>
        <v>Vyplň údaj</v>
      </c>
      <c r="G123" s="36"/>
      <c r="H123" s="36"/>
      <c r="I123" s="29" t="s">
        <v>31</v>
      </c>
      <c r="J123" s="32" t="str">
        <f>E26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64"/>
      <c r="B125" s="165"/>
      <c r="C125" s="166" t="s">
        <v>145</v>
      </c>
      <c r="D125" s="167" t="s">
        <v>58</v>
      </c>
      <c r="E125" s="167" t="s">
        <v>54</v>
      </c>
      <c r="F125" s="167" t="s">
        <v>55</v>
      </c>
      <c r="G125" s="167" t="s">
        <v>146</v>
      </c>
      <c r="H125" s="167" t="s">
        <v>147</v>
      </c>
      <c r="I125" s="167" t="s">
        <v>148</v>
      </c>
      <c r="J125" s="167" t="s">
        <v>138</v>
      </c>
      <c r="K125" s="168" t="s">
        <v>149</v>
      </c>
      <c r="L125" s="169"/>
      <c r="M125" s="75" t="s">
        <v>1</v>
      </c>
      <c r="N125" s="76" t="s">
        <v>37</v>
      </c>
      <c r="O125" s="76" t="s">
        <v>150</v>
      </c>
      <c r="P125" s="76" t="s">
        <v>151</v>
      </c>
      <c r="Q125" s="76" t="s">
        <v>152</v>
      </c>
      <c r="R125" s="76" t="s">
        <v>153</v>
      </c>
      <c r="S125" s="76" t="s">
        <v>154</v>
      </c>
      <c r="T125" s="77" t="s">
        <v>155</v>
      </c>
      <c r="U125" s="164"/>
      <c r="V125" s="164"/>
      <c r="W125" s="164"/>
      <c r="X125" s="164"/>
      <c r="Y125" s="164"/>
      <c r="Z125" s="164"/>
      <c r="AA125" s="164"/>
      <c r="AB125" s="164"/>
      <c r="AC125" s="164"/>
      <c r="AD125" s="164"/>
      <c r="AE125" s="164"/>
    </row>
    <row r="126" spans="1:63" s="2" customFormat="1" ht="22.9" customHeight="1">
      <c r="A126" s="34"/>
      <c r="B126" s="35"/>
      <c r="C126" s="82" t="s">
        <v>156</v>
      </c>
      <c r="D126" s="36"/>
      <c r="E126" s="36"/>
      <c r="F126" s="36"/>
      <c r="G126" s="36"/>
      <c r="H126" s="36"/>
      <c r="I126" s="36"/>
      <c r="J126" s="170">
        <f>BK126</f>
        <v>0</v>
      </c>
      <c r="K126" s="36"/>
      <c r="L126" s="39"/>
      <c r="M126" s="78"/>
      <c r="N126" s="171"/>
      <c r="O126" s="79"/>
      <c r="P126" s="172">
        <f>P127+P173</f>
        <v>0</v>
      </c>
      <c r="Q126" s="79"/>
      <c r="R126" s="172">
        <f>R127+R173</f>
        <v>1E-3</v>
      </c>
      <c r="S126" s="79"/>
      <c r="T126" s="173">
        <f>T127+T173</f>
        <v>293.46750000000003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72</v>
      </c>
      <c r="AU126" s="17" t="s">
        <v>140</v>
      </c>
      <c r="BK126" s="174">
        <f>BK127+BK173</f>
        <v>0</v>
      </c>
    </row>
    <row r="127" spans="1:63" s="12" customFormat="1" ht="25.9" customHeight="1">
      <c r="B127" s="175"/>
      <c r="C127" s="176"/>
      <c r="D127" s="177" t="s">
        <v>72</v>
      </c>
      <c r="E127" s="178" t="s">
        <v>157</v>
      </c>
      <c r="F127" s="178" t="s">
        <v>158</v>
      </c>
      <c r="G127" s="176"/>
      <c r="H127" s="176"/>
      <c r="I127" s="179"/>
      <c r="J127" s="180">
        <f>BK127</f>
        <v>0</v>
      </c>
      <c r="K127" s="176"/>
      <c r="L127" s="181"/>
      <c r="M127" s="182"/>
      <c r="N127" s="183"/>
      <c r="O127" s="183"/>
      <c r="P127" s="184">
        <f>P128+P139+P153</f>
        <v>0</v>
      </c>
      <c r="Q127" s="183"/>
      <c r="R127" s="184">
        <f>R128+R139+R153</f>
        <v>1E-3</v>
      </c>
      <c r="S127" s="183"/>
      <c r="T127" s="185">
        <f>T128+T139+T153</f>
        <v>292.56750000000005</v>
      </c>
      <c r="AR127" s="186" t="s">
        <v>80</v>
      </c>
      <c r="AT127" s="187" t="s">
        <v>72</v>
      </c>
      <c r="AU127" s="187" t="s">
        <v>73</v>
      </c>
      <c r="AY127" s="186" t="s">
        <v>159</v>
      </c>
      <c r="BK127" s="188">
        <f>BK128+BK139+BK153</f>
        <v>0</v>
      </c>
    </row>
    <row r="128" spans="1:63" s="12" customFormat="1" ht="22.9" customHeight="1">
      <c r="B128" s="175"/>
      <c r="C128" s="176"/>
      <c r="D128" s="177" t="s">
        <v>72</v>
      </c>
      <c r="E128" s="189" t="s">
        <v>80</v>
      </c>
      <c r="F128" s="189" t="s">
        <v>1018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SUM(P129:P138)</f>
        <v>0</v>
      </c>
      <c r="Q128" s="183"/>
      <c r="R128" s="184">
        <f>SUM(R129:R138)</f>
        <v>0</v>
      </c>
      <c r="S128" s="183"/>
      <c r="T128" s="185">
        <f>SUM(T129:T138)</f>
        <v>0</v>
      </c>
      <c r="AR128" s="186" t="s">
        <v>80</v>
      </c>
      <c r="AT128" s="187" t="s">
        <v>72</v>
      </c>
      <c r="AU128" s="187" t="s">
        <v>80</v>
      </c>
      <c r="AY128" s="186" t="s">
        <v>159</v>
      </c>
      <c r="BK128" s="188">
        <f>SUM(BK129:BK138)</f>
        <v>0</v>
      </c>
    </row>
    <row r="129" spans="1:65" s="2" customFormat="1" ht="33" customHeight="1">
      <c r="A129" s="34"/>
      <c r="B129" s="35"/>
      <c r="C129" s="191" t="s">
        <v>80</v>
      </c>
      <c r="D129" s="191" t="s">
        <v>162</v>
      </c>
      <c r="E129" s="192" t="s">
        <v>1019</v>
      </c>
      <c r="F129" s="193" t="s">
        <v>1020</v>
      </c>
      <c r="G129" s="194" t="s">
        <v>176</v>
      </c>
      <c r="H129" s="195">
        <v>27</v>
      </c>
      <c r="I129" s="196"/>
      <c r="J129" s="197">
        <f>ROUND(I129*H129,2)</f>
        <v>0</v>
      </c>
      <c r="K129" s="193" t="s">
        <v>1021</v>
      </c>
      <c r="L129" s="39"/>
      <c r="M129" s="198" t="s">
        <v>1</v>
      </c>
      <c r="N129" s="199" t="s">
        <v>38</v>
      </c>
      <c r="O129" s="71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2" t="s">
        <v>166</v>
      </c>
      <c r="AT129" s="202" t="s">
        <v>162</v>
      </c>
      <c r="AU129" s="202" t="s">
        <v>82</v>
      </c>
      <c r="AY129" s="17" t="s">
        <v>159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7" t="s">
        <v>80</v>
      </c>
      <c r="BK129" s="203">
        <f>ROUND(I129*H129,2)</f>
        <v>0</v>
      </c>
      <c r="BL129" s="17" t="s">
        <v>166</v>
      </c>
      <c r="BM129" s="202" t="s">
        <v>1168</v>
      </c>
    </row>
    <row r="130" spans="1:65" s="13" customFormat="1">
      <c r="B130" s="204"/>
      <c r="C130" s="205"/>
      <c r="D130" s="206" t="s">
        <v>168</v>
      </c>
      <c r="E130" s="207" t="s">
        <v>1</v>
      </c>
      <c r="F130" s="208" t="s">
        <v>1023</v>
      </c>
      <c r="G130" s="205"/>
      <c r="H130" s="209">
        <v>27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168</v>
      </c>
      <c r="AU130" s="215" t="s">
        <v>82</v>
      </c>
      <c r="AV130" s="13" t="s">
        <v>82</v>
      </c>
      <c r="AW130" s="13" t="s">
        <v>30</v>
      </c>
      <c r="AX130" s="13" t="s">
        <v>80</v>
      </c>
      <c r="AY130" s="215" t="s">
        <v>159</v>
      </c>
    </row>
    <row r="131" spans="1:65" s="2" customFormat="1" ht="60">
      <c r="A131" s="34"/>
      <c r="B131" s="35"/>
      <c r="C131" s="191" t="s">
        <v>82</v>
      </c>
      <c r="D131" s="191" t="s">
        <v>162</v>
      </c>
      <c r="E131" s="192" t="s">
        <v>1024</v>
      </c>
      <c r="F131" s="193" t="s">
        <v>1025</v>
      </c>
      <c r="G131" s="194" t="s">
        <v>176</v>
      </c>
      <c r="H131" s="195">
        <v>27</v>
      </c>
      <c r="I131" s="196"/>
      <c r="J131" s="197">
        <f>ROUND(I131*H131,2)</f>
        <v>0</v>
      </c>
      <c r="K131" s="193" t="s">
        <v>1021</v>
      </c>
      <c r="L131" s="39"/>
      <c r="M131" s="198" t="s">
        <v>1</v>
      </c>
      <c r="N131" s="199" t="s">
        <v>38</v>
      </c>
      <c r="O131" s="7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166</v>
      </c>
      <c r="AT131" s="202" t="s">
        <v>162</v>
      </c>
      <c r="AU131" s="202" t="s">
        <v>82</v>
      </c>
      <c r="AY131" s="17" t="s">
        <v>159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80</v>
      </c>
      <c r="BK131" s="203">
        <f>ROUND(I131*H131,2)</f>
        <v>0</v>
      </c>
      <c r="BL131" s="17" t="s">
        <v>166</v>
      </c>
      <c r="BM131" s="202" t="s">
        <v>1169</v>
      </c>
    </row>
    <row r="132" spans="1:65" s="2" customFormat="1" ht="66.75" customHeight="1">
      <c r="A132" s="34"/>
      <c r="B132" s="35"/>
      <c r="C132" s="191" t="s">
        <v>99</v>
      </c>
      <c r="D132" s="191" t="s">
        <v>162</v>
      </c>
      <c r="E132" s="192" t="s">
        <v>1027</v>
      </c>
      <c r="F132" s="193" t="s">
        <v>1028</v>
      </c>
      <c r="G132" s="194" t="s">
        <v>176</v>
      </c>
      <c r="H132" s="195">
        <v>270</v>
      </c>
      <c r="I132" s="196"/>
      <c r="J132" s="197">
        <f>ROUND(I132*H132,2)</f>
        <v>0</v>
      </c>
      <c r="K132" s="193" t="s">
        <v>1021</v>
      </c>
      <c r="L132" s="39"/>
      <c r="M132" s="198" t="s">
        <v>1</v>
      </c>
      <c r="N132" s="199" t="s">
        <v>38</v>
      </c>
      <c r="O132" s="7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2" t="s">
        <v>166</v>
      </c>
      <c r="AT132" s="202" t="s">
        <v>162</v>
      </c>
      <c r="AU132" s="202" t="s">
        <v>82</v>
      </c>
      <c r="AY132" s="17" t="s">
        <v>159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" t="s">
        <v>80</v>
      </c>
      <c r="BK132" s="203">
        <f>ROUND(I132*H132,2)</f>
        <v>0</v>
      </c>
      <c r="BL132" s="17" t="s">
        <v>166</v>
      </c>
      <c r="BM132" s="202" t="s">
        <v>1170</v>
      </c>
    </row>
    <row r="133" spans="1:65" s="13" customFormat="1">
      <c r="B133" s="204"/>
      <c r="C133" s="205"/>
      <c r="D133" s="206" t="s">
        <v>168</v>
      </c>
      <c r="E133" s="205"/>
      <c r="F133" s="208" t="s">
        <v>1030</v>
      </c>
      <c r="G133" s="205"/>
      <c r="H133" s="209">
        <v>270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168</v>
      </c>
      <c r="AU133" s="215" t="s">
        <v>82</v>
      </c>
      <c r="AV133" s="13" t="s">
        <v>82</v>
      </c>
      <c r="AW133" s="13" t="s">
        <v>4</v>
      </c>
      <c r="AX133" s="13" t="s">
        <v>80</v>
      </c>
      <c r="AY133" s="215" t="s">
        <v>159</v>
      </c>
    </row>
    <row r="134" spans="1:65" s="2" customFormat="1" ht="44.25" customHeight="1">
      <c r="A134" s="34"/>
      <c r="B134" s="35"/>
      <c r="C134" s="191" t="s">
        <v>166</v>
      </c>
      <c r="D134" s="191" t="s">
        <v>162</v>
      </c>
      <c r="E134" s="192" t="s">
        <v>1031</v>
      </c>
      <c r="F134" s="193" t="s">
        <v>1032</v>
      </c>
      <c r="G134" s="194" t="s">
        <v>176</v>
      </c>
      <c r="H134" s="195">
        <v>27</v>
      </c>
      <c r="I134" s="196"/>
      <c r="J134" s="197">
        <f>ROUND(I134*H134,2)</f>
        <v>0</v>
      </c>
      <c r="K134" s="193" t="s">
        <v>1021</v>
      </c>
      <c r="L134" s="39"/>
      <c r="M134" s="198" t="s">
        <v>1</v>
      </c>
      <c r="N134" s="199" t="s">
        <v>38</v>
      </c>
      <c r="O134" s="71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166</v>
      </c>
      <c r="AT134" s="202" t="s">
        <v>162</v>
      </c>
      <c r="AU134" s="202" t="s">
        <v>82</v>
      </c>
      <c r="AY134" s="17" t="s">
        <v>159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80</v>
      </c>
      <c r="BK134" s="203">
        <f>ROUND(I134*H134,2)</f>
        <v>0</v>
      </c>
      <c r="BL134" s="17" t="s">
        <v>166</v>
      </c>
      <c r="BM134" s="202" t="s">
        <v>1171</v>
      </c>
    </row>
    <row r="135" spans="1:65" s="2" customFormat="1" ht="24">
      <c r="A135" s="34"/>
      <c r="B135" s="35"/>
      <c r="C135" s="191" t="s">
        <v>160</v>
      </c>
      <c r="D135" s="191" t="s">
        <v>162</v>
      </c>
      <c r="E135" s="192" t="s">
        <v>1034</v>
      </c>
      <c r="F135" s="193" t="s">
        <v>1035</v>
      </c>
      <c r="G135" s="194" t="s">
        <v>176</v>
      </c>
      <c r="H135" s="195">
        <v>27</v>
      </c>
      <c r="I135" s="196"/>
      <c r="J135" s="197">
        <f>ROUND(I135*H135,2)</f>
        <v>0</v>
      </c>
      <c r="K135" s="193" t="s">
        <v>1021</v>
      </c>
      <c r="L135" s="39"/>
      <c r="M135" s="198" t="s">
        <v>1</v>
      </c>
      <c r="N135" s="199" t="s">
        <v>38</v>
      </c>
      <c r="O135" s="71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166</v>
      </c>
      <c r="AT135" s="202" t="s">
        <v>162</v>
      </c>
      <c r="AU135" s="202" t="s">
        <v>82</v>
      </c>
      <c r="AY135" s="17" t="s">
        <v>159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80</v>
      </c>
      <c r="BK135" s="203">
        <f>ROUND(I135*H135,2)</f>
        <v>0</v>
      </c>
      <c r="BL135" s="17" t="s">
        <v>166</v>
      </c>
      <c r="BM135" s="202" t="s">
        <v>1172</v>
      </c>
    </row>
    <row r="136" spans="1:65" s="2" customFormat="1" ht="16.5" customHeight="1">
      <c r="A136" s="34"/>
      <c r="B136" s="35"/>
      <c r="C136" s="227" t="s">
        <v>195</v>
      </c>
      <c r="D136" s="227" t="s">
        <v>188</v>
      </c>
      <c r="E136" s="228" t="s">
        <v>1037</v>
      </c>
      <c r="F136" s="229" t="s">
        <v>1038</v>
      </c>
      <c r="G136" s="230" t="s">
        <v>191</v>
      </c>
      <c r="H136" s="231">
        <v>48.6</v>
      </c>
      <c r="I136" s="232"/>
      <c r="J136" s="233">
        <f>ROUND(I136*H136,2)</f>
        <v>0</v>
      </c>
      <c r="K136" s="317" t="s">
        <v>1021</v>
      </c>
      <c r="L136" s="234"/>
      <c r="M136" s="235" t="s">
        <v>1</v>
      </c>
      <c r="N136" s="236" t="s">
        <v>38</v>
      </c>
      <c r="O136" s="71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2" t="s">
        <v>192</v>
      </c>
      <c r="AT136" s="202" t="s">
        <v>188</v>
      </c>
      <c r="AU136" s="202" t="s">
        <v>82</v>
      </c>
      <c r="AY136" s="17" t="s">
        <v>159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" t="s">
        <v>80</v>
      </c>
      <c r="BK136" s="203">
        <f>ROUND(I136*H136,2)</f>
        <v>0</v>
      </c>
      <c r="BL136" s="17" t="s">
        <v>166</v>
      </c>
      <c r="BM136" s="202" t="s">
        <v>1173</v>
      </c>
    </row>
    <row r="137" spans="1:65" s="13" customFormat="1">
      <c r="B137" s="204"/>
      <c r="C137" s="205"/>
      <c r="D137" s="206" t="s">
        <v>168</v>
      </c>
      <c r="E137" s="205"/>
      <c r="F137" s="208" t="s">
        <v>1040</v>
      </c>
      <c r="G137" s="205"/>
      <c r="H137" s="209">
        <v>48.6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168</v>
      </c>
      <c r="AU137" s="215" t="s">
        <v>82</v>
      </c>
      <c r="AV137" s="13" t="s">
        <v>82</v>
      </c>
      <c r="AW137" s="13" t="s">
        <v>4</v>
      </c>
      <c r="AX137" s="13" t="s">
        <v>80</v>
      </c>
      <c r="AY137" s="215" t="s">
        <v>159</v>
      </c>
    </row>
    <row r="138" spans="1:65" s="2" customFormat="1" ht="33" customHeight="1">
      <c r="A138" s="34"/>
      <c r="B138" s="35"/>
      <c r="C138" s="191" t="s">
        <v>202</v>
      </c>
      <c r="D138" s="191" t="s">
        <v>162</v>
      </c>
      <c r="E138" s="192" t="s">
        <v>1041</v>
      </c>
      <c r="F138" s="193" t="s">
        <v>1042</v>
      </c>
      <c r="G138" s="194" t="s">
        <v>165</v>
      </c>
      <c r="H138" s="195">
        <v>90</v>
      </c>
      <c r="I138" s="196"/>
      <c r="J138" s="197">
        <f>ROUND(I138*H138,2)</f>
        <v>0</v>
      </c>
      <c r="K138" s="193" t="s">
        <v>1021</v>
      </c>
      <c r="L138" s="39"/>
      <c r="M138" s="198" t="s">
        <v>1</v>
      </c>
      <c r="N138" s="199" t="s">
        <v>38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166</v>
      </c>
      <c r="AT138" s="202" t="s">
        <v>162</v>
      </c>
      <c r="AU138" s="202" t="s">
        <v>82</v>
      </c>
      <c r="AY138" s="17" t="s">
        <v>159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80</v>
      </c>
      <c r="BK138" s="203">
        <f>ROUND(I138*H138,2)</f>
        <v>0</v>
      </c>
      <c r="BL138" s="17" t="s">
        <v>166</v>
      </c>
      <c r="BM138" s="202" t="s">
        <v>1174</v>
      </c>
    </row>
    <row r="139" spans="1:65" s="12" customFormat="1" ht="22.9" customHeight="1">
      <c r="B139" s="175"/>
      <c r="C139" s="176"/>
      <c r="D139" s="177" t="s">
        <v>72</v>
      </c>
      <c r="E139" s="189" t="s">
        <v>211</v>
      </c>
      <c r="F139" s="189" t="s">
        <v>1044</v>
      </c>
      <c r="G139" s="176"/>
      <c r="H139" s="176"/>
      <c r="I139" s="179"/>
      <c r="J139" s="190">
        <f>BK139</f>
        <v>0</v>
      </c>
      <c r="K139" s="176"/>
      <c r="L139" s="181"/>
      <c r="M139" s="182"/>
      <c r="N139" s="183"/>
      <c r="O139" s="183"/>
      <c r="P139" s="184">
        <f>SUM(P140:P152)</f>
        <v>0</v>
      </c>
      <c r="Q139" s="183"/>
      <c r="R139" s="184">
        <f>SUM(R140:R152)</f>
        <v>1E-3</v>
      </c>
      <c r="S139" s="183"/>
      <c r="T139" s="185">
        <f>SUM(T140:T152)</f>
        <v>292.56750000000005</v>
      </c>
      <c r="AR139" s="186" t="s">
        <v>80</v>
      </c>
      <c r="AT139" s="187" t="s">
        <v>72</v>
      </c>
      <c r="AU139" s="187" t="s">
        <v>80</v>
      </c>
      <c r="AY139" s="186" t="s">
        <v>159</v>
      </c>
      <c r="BK139" s="188">
        <f>SUM(BK140:BK152)</f>
        <v>0</v>
      </c>
    </row>
    <row r="140" spans="1:65" s="2" customFormat="1" ht="24">
      <c r="A140" s="34"/>
      <c r="B140" s="35"/>
      <c r="C140" s="191" t="s">
        <v>192</v>
      </c>
      <c r="D140" s="191" t="s">
        <v>162</v>
      </c>
      <c r="E140" s="192" t="s">
        <v>1045</v>
      </c>
      <c r="F140" s="193" t="s">
        <v>1046</v>
      </c>
      <c r="G140" s="194" t="s">
        <v>1001</v>
      </c>
      <c r="H140" s="195">
        <v>1</v>
      </c>
      <c r="I140" s="196"/>
      <c r="J140" s="197">
        <f>ROUND(I140*H140,2)</f>
        <v>0</v>
      </c>
      <c r="K140" s="193" t="s">
        <v>1021</v>
      </c>
      <c r="L140" s="39"/>
      <c r="M140" s="198" t="s">
        <v>1</v>
      </c>
      <c r="N140" s="199" t="s">
        <v>38</v>
      </c>
      <c r="O140" s="71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2" t="s">
        <v>166</v>
      </c>
      <c r="AT140" s="202" t="s">
        <v>162</v>
      </c>
      <c r="AU140" s="202" t="s">
        <v>82</v>
      </c>
      <c r="AY140" s="17" t="s">
        <v>159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7" t="s">
        <v>80</v>
      </c>
      <c r="BK140" s="203">
        <f>ROUND(I140*H140,2)</f>
        <v>0</v>
      </c>
      <c r="BL140" s="17" t="s">
        <v>166</v>
      </c>
      <c r="BM140" s="202" t="s">
        <v>1175</v>
      </c>
    </row>
    <row r="141" spans="1:65" s="2" customFormat="1" ht="24">
      <c r="A141" s="34"/>
      <c r="B141" s="35"/>
      <c r="C141" s="191" t="s">
        <v>211</v>
      </c>
      <c r="D141" s="191" t="s">
        <v>162</v>
      </c>
      <c r="E141" s="192" t="s">
        <v>1048</v>
      </c>
      <c r="F141" s="193" t="s">
        <v>1049</v>
      </c>
      <c r="G141" s="194" t="s">
        <v>772</v>
      </c>
      <c r="H141" s="195">
        <v>1</v>
      </c>
      <c r="I141" s="196"/>
      <c r="J141" s="197">
        <f>ROUND(I141*H141,2)</f>
        <v>0</v>
      </c>
      <c r="K141" s="193" t="s">
        <v>1</v>
      </c>
      <c r="L141" s="39"/>
      <c r="M141" s="198" t="s">
        <v>1</v>
      </c>
      <c r="N141" s="199" t="s">
        <v>38</v>
      </c>
      <c r="O141" s="71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245</v>
      </c>
      <c r="AT141" s="202" t="s">
        <v>162</v>
      </c>
      <c r="AU141" s="202" t="s">
        <v>82</v>
      </c>
      <c r="AY141" s="17" t="s">
        <v>159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80</v>
      </c>
      <c r="BK141" s="203">
        <f>ROUND(I141*H141,2)</f>
        <v>0</v>
      </c>
      <c r="BL141" s="17" t="s">
        <v>245</v>
      </c>
      <c r="BM141" s="202" t="s">
        <v>1176</v>
      </c>
    </row>
    <row r="142" spans="1:65" s="2" customFormat="1" ht="24">
      <c r="A142" s="34"/>
      <c r="B142" s="35"/>
      <c r="C142" s="191" t="s">
        <v>216</v>
      </c>
      <c r="D142" s="191" t="s">
        <v>162</v>
      </c>
      <c r="E142" s="192" t="s">
        <v>1051</v>
      </c>
      <c r="F142" s="193" t="s">
        <v>1052</v>
      </c>
      <c r="G142" s="194" t="s">
        <v>191</v>
      </c>
      <c r="H142" s="195">
        <v>30</v>
      </c>
      <c r="I142" s="196"/>
      <c r="J142" s="197">
        <f>ROUND(I142*H142,2)</f>
        <v>0</v>
      </c>
      <c r="K142" s="193" t="s">
        <v>1021</v>
      </c>
      <c r="L142" s="39"/>
      <c r="M142" s="198" t="s">
        <v>1</v>
      </c>
      <c r="N142" s="199" t="s">
        <v>38</v>
      </c>
      <c r="O142" s="71"/>
      <c r="P142" s="200">
        <f>O142*H142</f>
        <v>0</v>
      </c>
      <c r="Q142" s="200">
        <v>0</v>
      </c>
      <c r="R142" s="200">
        <f>Q142*H142</f>
        <v>0</v>
      </c>
      <c r="S142" s="200">
        <v>1</v>
      </c>
      <c r="T142" s="201">
        <f>S142*H142</f>
        <v>30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2" t="s">
        <v>166</v>
      </c>
      <c r="AT142" s="202" t="s">
        <v>162</v>
      </c>
      <c r="AU142" s="202" t="s">
        <v>82</v>
      </c>
      <c r="AY142" s="17" t="s">
        <v>159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" t="s">
        <v>80</v>
      </c>
      <c r="BK142" s="203">
        <f>ROUND(I142*H142,2)</f>
        <v>0</v>
      </c>
      <c r="BL142" s="17" t="s">
        <v>166</v>
      </c>
      <c r="BM142" s="202" t="s">
        <v>1177</v>
      </c>
    </row>
    <row r="143" spans="1:65" s="2" customFormat="1" ht="33" customHeight="1">
      <c r="A143" s="34"/>
      <c r="B143" s="35"/>
      <c r="C143" s="191" t="s">
        <v>222</v>
      </c>
      <c r="D143" s="191" t="s">
        <v>162</v>
      </c>
      <c r="E143" s="192" t="s">
        <v>1178</v>
      </c>
      <c r="F143" s="193" t="s">
        <v>1179</v>
      </c>
      <c r="G143" s="194" t="s">
        <v>176</v>
      </c>
      <c r="H143" s="195">
        <v>134.25</v>
      </c>
      <c r="I143" s="196"/>
      <c r="J143" s="197">
        <f>ROUND(I143*H143,2)</f>
        <v>0</v>
      </c>
      <c r="K143" s="193" t="s">
        <v>1021</v>
      </c>
      <c r="L143" s="39"/>
      <c r="M143" s="198" t="s">
        <v>1</v>
      </c>
      <c r="N143" s="199" t="s">
        <v>38</v>
      </c>
      <c r="O143" s="71"/>
      <c r="P143" s="200">
        <f>O143*H143</f>
        <v>0</v>
      </c>
      <c r="Q143" s="200">
        <v>0</v>
      </c>
      <c r="R143" s="200">
        <f>Q143*H143</f>
        <v>0</v>
      </c>
      <c r="S143" s="200">
        <v>0.222</v>
      </c>
      <c r="T143" s="201">
        <f>S143*H143</f>
        <v>29.8035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2" t="s">
        <v>166</v>
      </c>
      <c r="AT143" s="202" t="s">
        <v>162</v>
      </c>
      <c r="AU143" s="202" t="s">
        <v>82</v>
      </c>
      <c r="AY143" s="17" t="s">
        <v>159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" t="s">
        <v>80</v>
      </c>
      <c r="BK143" s="203">
        <f>ROUND(I143*H143,2)</f>
        <v>0</v>
      </c>
      <c r="BL143" s="17" t="s">
        <v>166</v>
      </c>
      <c r="BM143" s="202" t="s">
        <v>1180</v>
      </c>
    </row>
    <row r="144" spans="1:65" s="13" customFormat="1">
      <c r="B144" s="204"/>
      <c r="C144" s="205"/>
      <c r="D144" s="206" t="s">
        <v>168</v>
      </c>
      <c r="E144" s="207" t="s">
        <v>1</v>
      </c>
      <c r="F144" s="208" t="s">
        <v>1181</v>
      </c>
      <c r="G144" s="205"/>
      <c r="H144" s="209">
        <v>108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168</v>
      </c>
      <c r="AU144" s="215" t="s">
        <v>82</v>
      </c>
      <c r="AV144" s="13" t="s">
        <v>82</v>
      </c>
      <c r="AW144" s="13" t="s">
        <v>30</v>
      </c>
      <c r="AX144" s="13" t="s">
        <v>73</v>
      </c>
      <c r="AY144" s="215" t="s">
        <v>159</v>
      </c>
    </row>
    <row r="145" spans="1:65" s="13" customFormat="1">
      <c r="B145" s="204"/>
      <c r="C145" s="205"/>
      <c r="D145" s="206" t="s">
        <v>168</v>
      </c>
      <c r="E145" s="207" t="s">
        <v>1</v>
      </c>
      <c r="F145" s="208" t="s">
        <v>1182</v>
      </c>
      <c r="G145" s="205"/>
      <c r="H145" s="209">
        <v>26.25</v>
      </c>
      <c r="I145" s="210"/>
      <c r="J145" s="205"/>
      <c r="K145" s="205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168</v>
      </c>
      <c r="AU145" s="215" t="s">
        <v>82</v>
      </c>
      <c r="AV145" s="13" t="s">
        <v>82</v>
      </c>
      <c r="AW145" s="13" t="s">
        <v>30</v>
      </c>
      <c r="AX145" s="13" t="s">
        <v>73</v>
      </c>
      <c r="AY145" s="215" t="s">
        <v>159</v>
      </c>
    </row>
    <row r="146" spans="1:65" s="14" customFormat="1">
      <c r="B146" s="216"/>
      <c r="C146" s="217"/>
      <c r="D146" s="206" t="s">
        <v>168</v>
      </c>
      <c r="E146" s="218" t="s">
        <v>1</v>
      </c>
      <c r="F146" s="219" t="s">
        <v>173</v>
      </c>
      <c r="G146" s="217"/>
      <c r="H146" s="220">
        <v>134.25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168</v>
      </c>
      <c r="AU146" s="226" t="s">
        <v>82</v>
      </c>
      <c r="AV146" s="14" t="s">
        <v>166</v>
      </c>
      <c r="AW146" s="14" t="s">
        <v>30</v>
      </c>
      <c r="AX146" s="14" t="s">
        <v>80</v>
      </c>
      <c r="AY146" s="226" t="s">
        <v>159</v>
      </c>
    </row>
    <row r="147" spans="1:65" s="2" customFormat="1" ht="55.5" customHeight="1">
      <c r="A147" s="34"/>
      <c r="B147" s="35"/>
      <c r="C147" s="191" t="s">
        <v>226</v>
      </c>
      <c r="D147" s="191" t="s">
        <v>162</v>
      </c>
      <c r="E147" s="192" t="s">
        <v>1054</v>
      </c>
      <c r="F147" s="193" t="s">
        <v>1055</v>
      </c>
      <c r="G147" s="194" t="s">
        <v>176</v>
      </c>
      <c r="H147" s="195">
        <v>258</v>
      </c>
      <c r="I147" s="196"/>
      <c r="J147" s="197">
        <f>ROUND(I147*H147,2)</f>
        <v>0</v>
      </c>
      <c r="K147" s="193" t="s">
        <v>1021</v>
      </c>
      <c r="L147" s="39"/>
      <c r="M147" s="198" t="s">
        <v>1</v>
      </c>
      <c r="N147" s="199" t="s">
        <v>38</v>
      </c>
      <c r="O147" s="71"/>
      <c r="P147" s="200">
        <f>O147*H147</f>
        <v>0</v>
      </c>
      <c r="Q147" s="200">
        <v>0</v>
      </c>
      <c r="R147" s="200">
        <f>Q147*H147</f>
        <v>0</v>
      </c>
      <c r="S147" s="200">
        <v>0.65</v>
      </c>
      <c r="T147" s="201">
        <f>S147*H147</f>
        <v>167.70000000000002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166</v>
      </c>
      <c r="AT147" s="202" t="s">
        <v>162</v>
      </c>
      <c r="AU147" s="202" t="s">
        <v>82</v>
      </c>
      <c r="AY147" s="17" t="s">
        <v>159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80</v>
      </c>
      <c r="BK147" s="203">
        <f>ROUND(I147*H147,2)</f>
        <v>0</v>
      </c>
      <c r="BL147" s="17" t="s">
        <v>166</v>
      </c>
      <c r="BM147" s="202" t="s">
        <v>1183</v>
      </c>
    </row>
    <row r="148" spans="1:65" s="2" customFormat="1" ht="16.5" customHeight="1">
      <c r="A148" s="34"/>
      <c r="B148" s="35"/>
      <c r="C148" s="191" t="s">
        <v>232</v>
      </c>
      <c r="D148" s="191" t="s">
        <v>162</v>
      </c>
      <c r="E148" s="192" t="s">
        <v>1057</v>
      </c>
      <c r="F148" s="193" t="s">
        <v>1058</v>
      </c>
      <c r="G148" s="194" t="s">
        <v>176</v>
      </c>
      <c r="H148" s="195">
        <v>10</v>
      </c>
      <c r="I148" s="196"/>
      <c r="J148" s="197">
        <f>ROUND(I148*H148,2)</f>
        <v>0</v>
      </c>
      <c r="K148" s="193" t="s">
        <v>1</v>
      </c>
      <c r="L148" s="39"/>
      <c r="M148" s="198" t="s">
        <v>1</v>
      </c>
      <c r="N148" s="199" t="s">
        <v>38</v>
      </c>
      <c r="O148" s="71"/>
      <c r="P148" s="200">
        <f>O148*H148</f>
        <v>0</v>
      </c>
      <c r="Q148" s="200">
        <v>1E-4</v>
      </c>
      <c r="R148" s="200">
        <f>Q148*H148</f>
        <v>1E-3</v>
      </c>
      <c r="S148" s="200">
        <v>2.41</v>
      </c>
      <c r="T148" s="201">
        <f>S148*H148</f>
        <v>24.1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2" t="s">
        <v>166</v>
      </c>
      <c r="AT148" s="202" t="s">
        <v>162</v>
      </c>
      <c r="AU148" s="202" t="s">
        <v>82</v>
      </c>
      <c r="AY148" s="17" t="s">
        <v>159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7" t="s">
        <v>80</v>
      </c>
      <c r="BK148" s="203">
        <f>ROUND(I148*H148,2)</f>
        <v>0</v>
      </c>
      <c r="BL148" s="17" t="s">
        <v>166</v>
      </c>
      <c r="BM148" s="202" t="s">
        <v>1184</v>
      </c>
    </row>
    <row r="149" spans="1:65" s="2" customFormat="1" ht="24">
      <c r="A149" s="34"/>
      <c r="B149" s="35"/>
      <c r="C149" s="191" t="s">
        <v>236</v>
      </c>
      <c r="D149" s="191" t="s">
        <v>162</v>
      </c>
      <c r="E149" s="192" t="s">
        <v>1060</v>
      </c>
      <c r="F149" s="193" t="s">
        <v>1061</v>
      </c>
      <c r="G149" s="194" t="s">
        <v>176</v>
      </c>
      <c r="H149" s="195">
        <v>18.62</v>
      </c>
      <c r="I149" s="196"/>
      <c r="J149" s="197">
        <f>ROUND(I149*H149,2)</f>
        <v>0</v>
      </c>
      <c r="K149" s="193" t="s">
        <v>1021</v>
      </c>
      <c r="L149" s="39"/>
      <c r="M149" s="198" t="s">
        <v>1</v>
      </c>
      <c r="N149" s="199" t="s">
        <v>38</v>
      </c>
      <c r="O149" s="71"/>
      <c r="P149" s="200">
        <f>O149*H149</f>
        <v>0</v>
      </c>
      <c r="Q149" s="200">
        <v>0</v>
      </c>
      <c r="R149" s="200">
        <f>Q149*H149</f>
        <v>0</v>
      </c>
      <c r="S149" s="200">
        <v>2.2000000000000002</v>
      </c>
      <c r="T149" s="201">
        <f>S149*H149</f>
        <v>40.964000000000006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2" t="s">
        <v>166</v>
      </c>
      <c r="AT149" s="202" t="s">
        <v>162</v>
      </c>
      <c r="AU149" s="202" t="s">
        <v>82</v>
      </c>
      <c r="AY149" s="17" t="s">
        <v>159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7" t="s">
        <v>80</v>
      </c>
      <c r="BK149" s="203">
        <f>ROUND(I149*H149,2)</f>
        <v>0</v>
      </c>
      <c r="BL149" s="17" t="s">
        <v>166</v>
      </c>
      <c r="BM149" s="202" t="s">
        <v>1185</v>
      </c>
    </row>
    <row r="150" spans="1:65" s="13" customFormat="1">
      <c r="B150" s="204"/>
      <c r="C150" s="205"/>
      <c r="D150" s="206" t="s">
        <v>168</v>
      </c>
      <c r="E150" s="207" t="s">
        <v>1</v>
      </c>
      <c r="F150" s="208" t="s">
        <v>1063</v>
      </c>
      <c r="G150" s="205"/>
      <c r="H150" s="209">
        <v>13.5</v>
      </c>
      <c r="I150" s="210"/>
      <c r="J150" s="205"/>
      <c r="K150" s="205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168</v>
      </c>
      <c r="AU150" s="215" t="s">
        <v>82</v>
      </c>
      <c r="AV150" s="13" t="s">
        <v>82</v>
      </c>
      <c r="AW150" s="13" t="s">
        <v>30</v>
      </c>
      <c r="AX150" s="13" t="s">
        <v>73</v>
      </c>
      <c r="AY150" s="215" t="s">
        <v>159</v>
      </c>
    </row>
    <row r="151" spans="1:65" s="13" customFormat="1">
      <c r="B151" s="204"/>
      <c r="C151" s="205"/>
      <c r="D151" s="206" t="s">
        <v>168</v>
      </c>
      <c r="E151" s="207" t="s">
        <v>1</v>
      </c>
      <c r="F151" s="208" t="s">
        <v>1186</v>
      </c>
      <c r="G151" s="205"/>
      <c r="H151" s="209">
        <v>5.12</v>
      </c>
      <c r="I151" s="210"/>
      <c r="J151" s="205"/>
      <c r="K151" s="205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168</v>
      </c>
      <c r="AU151" s="215" t="s">
        <v>82</v>
      </c>
      <c r="AV151" s="13" t="s">
        <v>82</v>
      </c>
      <c r="AW151" s="13" t="s">
        <v>30</v>
      </c>
      <c r="AX151" s="13" t="s">
        <v>73</v>
      </c>
      <c r="AY151" s="215" t="s">
        <v>159</v>
      </c>
    </row>
    <row r="152" spans="1:65" s="14" customFormat="1">
      <c r="B152" s="216"/>
      <c r="C152" s="217"/>
      <c r="D152" s="206" t="s">
        <v>168</v>
      </c>
      <c r="E152" s="218" t="s">
        <v>1</v>
      </c>
      <c r="F152" s="219" t="s">
        <v>173</v>
      </c>
      <c r="G152" s="217"/>
      <c r="H152" s="220">
        <v>18.62</v>
      </c>
      <c r="I152" s="221"/>
      <c r="J152" s="217"/>
      <c r="K152" s="217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168</v>
      </c>
      <c r="AU152" s="226" t="s">
        <v>82</v>
      </c>
      <c r="AV152" s="14" t="s">
        <v>166</v>
      </c>
      <c r="AW152" s="14" t="s">
        <v>30</v>
      </c>
      <c r="AX152" s="14" t="s">
        <v>80</v>
      </c>
      <c r="AY152" s="226" t="s">
        <v>159</v>
      </c>
    </row>
    <row r="153" spans="1:65" s="12" customFormat="1" ht="22.9" customHeight="1">
      <c r="B153" s="175"/>
      <c r="C153" s="176"/>
      <c r="D153" s="177" t="s">
        <v>72</v>
      </c>
      <c r="E153" s="189" t="s">
        <v>1065</v>
      </c>
      <c r="F153" s="189" t="s">
        <v>1066</v>
      </c>
      <c r="G153" s="176"/>
      <c r="H153" s="176"/>
      <c r="I153" s="179"/>
      <c r="J153" s="190">
        <f>BK153</f>
        <v>0</v>
      </c>
      <c r="K153" s="176"/>
      <c r="L153" s="181"/>
      <c r="M153" s="182"/>
      <c r="N153" s="183"/>
      <c r="O153" s="183"/>
      <c r="P153" s="184">
        <f>SUM(P154:P172)</f>
        <v>0</v>
      </c>
      <c r="Q153" s="183"/>
      <c r="R153" s="184">
        <f>SUM(R154:R172)</f>
        <v>0</v>
      </c>
      <c r="S153" s="183"/>
      <c r="T153" s="185">
        <f>SUM(T154:T172)</f>
        <v>0</v>
      </c>
      <c r="AR153" s="186" t="s">
        <v>80</v>
      </c>
      <c r="AT153" s="187" t="s">
        <v>72</v>
      </c>
      <c r="AU153" s="187" t="s">
        <v>80</v>
      </c>
      <c r="AY153" s="186" t="s">
        <v>159</v>
      </c>
      <c r="BK153" s="188">
        <f>SUM(BK154:BK172)</f>
        <v>0</v>
      </c>
    </row>
    <row r="154" spans="1:65" s="2" customFormat="1" ht="21.75" customHeight="1">
      <c r="A154" s="34"/>
      <c r="B154" s="35"/>
      <c r="C154" s="191" t="s">
        <v>8</v>
      </c>
      <c r="D154" s="191" t="s">
        <v>162</v>
      </c>
      <c r="E154" s="192" t="s">
        <v>1067</v>
      </c>
      <c r="F154" s="193" t="s">
        <v>1068</v>
      </c>
      <c r="G154" s="194" t="s">
        <v>191</v>
      </c>
      <c r="H154" s="195">
        <v>293.46800000000002</v>
      </c>
      <c r="I154" s="196"/>
      <c r="J154" s="197">
        <f>ROUND(I154*H154,2)</f>
        <v>0</v>
      </c>
      <c r="K154" s="193" t="s">
        <v>1021</v>
      </c>
      <c r="L154" s="39"/>
      <c r="M154" s="198" t="s">
        <v>1</v>
      </c>
      <c r="N154" s="199" t="s">
        <v>38</v>
      </c>
      <c r="O154" s="71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2" t="s">
        <v>166</v>
      </c>
      <c r="AT154" s="202" t="s">
        <v>162</v>
      </c>
      <c r="AU154" s="202" t="s">
        <v>82</v>
      </c>
      <c r="AY154" s="17" t="s">
        <v>159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7" t="s">
        <v>80</v>
      </c>
      <c r="BK154" s="203">
        <f>ROUND(I154*H154,2)</f>
        <v>0</v>
      </c>
      <c r="BL154" s="17" t="s">
        <v>166</v>
      </c>
      <c r="BM154" s="202" t="s">
        <v>1187</v>
      </c>
    </row>
    <row r="155" spans="1:65" s="2" customFormat="1" ht="24">
      <c r="A155" s="34"/>
      <c r="B155" s="35"/>
      <c r="C155" s="191" t="s">
        <v>245</v>
      </c>
      <c r="D155" s="191" t="s">
        <v>162</v>
      </c>
      <c r="E155" s="192" t="s">
        <v>1070</v>
      </c>
      <c r="F155" s="193" t="s">
        <v>1071</v>
      </c>
      <c r="G155" s="194" t="s">
        <v>191</v>
      </c>
      <c r="H155" s="195">
        <v>293.46800000000002</v>
      </c>
      <c r="I155" s="196"/>
      <c r="J155" s="197">
        <f>ROUND(I155*H155,2)</f>
        <v>0</v>
      </c>
      <c r="K155" s="193" t="s">
        <v>1021</v>
      </c>
      <c r="L155" s="39"/>
      <c r="M155" s="198" t="s">
        <v>1</v>
      </c>
      <c r="N155" s="199" t="s">
        <v>38</v>
      </c>
      <c r="O155" s="7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166</v>
      </c>
      <c r="AT155" s="202" t="s">
        <v>162</v>
      </c>
      <c r="AU155" s="202" t="s">
        <v>82</v>
      </c>
      <c r="AY155" s="17" t="s">
        <v>159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80</v>
      </c>
      <c r="BK155" s="203">
        <f>ROUND(I155*H155,2)</f>
        <v>0</v>
      </c>
      <c r="BL155" s="17" t="s">
        <v>166</v>
      </c>
      <c r="BM155" s="202" t="s">
        <v>1188</v>
      </c>
    </row>
    <row r="156" spans="1:65" s="2" customFormat="1" ht="24">
      <c r="A156" s="34"/>
      <c r="B156" s="35"/>
      <c r="C156" s="191" t="s">
        <v>251</v>
      </c>
      <c r="D156" s="191" t="s">
        <v>162</v>
      </c>
      <c r="E156" s="192" t="s">
        <v>1073</v>
      </c>
      <c r="F156" s="193" t="s">
        <v>1074</v>
      </c>
      <c r="G156" s="194" t="s">
        <v>191</v>
      </c>
      <c r="H156" s="195">
        <v>5575.8919999999998</v>
      </c>
      <c r="I156" s="196"/>
      <c r="J156" s="197">
        <f>ROUND(I156*H156,2)</f>
        <v>0</v>
      </c>
      <c r="K156" s="193" t="s">
        <v>1021</v>
      </c>
      <c r="L156" s="39"/>
      <c r="M156" s="198" t="s">
        <v>1</v>
      </c>
      <c r="N156" s="199" t="s">
        <v>38</v>
      </c>
      <c r="O156" s="71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2" t="s">
        <v>166</v>
      </c>
      <c r="AT156" s="202" t="s">
        <v>162</v>
      </c>
      <c r="AU156" s="202" t="s">
        <v>82</v>
      </c>
      <c r="AY156" s="17" t="s">
        <v>159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7" t="s">
        <v>80</v>
      </c>
      <c r="BK156" s="203">
        <f>ROUND(I156*H156,2)</f>
        <v>0</v>
      </c>
      <c r="BL156" s="17" t="s">
        <v>166</v>
      </c>
      <c r="BM156" s="202" t="s">
        <v>1189</v>
      </c>
    </row>
    <row r="157" spans="1:65" s="13" customFormat="1">
      <c r="B157" s="204"/>
      <c r="C157" s="205"/>
      <c r="D157" s="206" t="s">
        <v>168</v>
      </c>
      <c r="E157" s="205"/>
      <c r="F157" s="208" t="s">
        <v>1190</v>
      </c>
      <c r="G157" s="205"/>
      <c r="H157" s="209">
        <v>5575.8919999999998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168</v>
      </c>
      <c r="AU157" s="215" t="s">
        <v>82</v>
      </c>
      <c r="AV157" s="13" t="s">
        <v>82</v>
      </c>
      <c r="AW157" s="13" t="s">
        <v>4</v>
      </c>
      <c r="AX157" s="13" t="s">
        <v>80</v>
      </c>
      <c r="AY157" s="215" t="s">
        <v>159</v>
      </c>
    </row>
    <row r="158" spans="1:65" s="2" customFormat="1" ht="16.5" customHeight="1">
      <c r="A158" s="34"/>
      <c r="B158" s="35"/>
      <c r="C158" s="191" t="s">
        <v>256</v>
      </c>
      <c r="D158" s="191" t="s">
        <v>162</v>
      </c>
      <c r="E158" s="192" t="s">
        <v>1077</v>
      </c>
      <c r="F158" s="193" t="s">
        <v>1078</v>
      </c>
      <c r="G158" s="194" t="s">
        <v>191</v>
      </c>
      <c r="H158" s="195">
        <v>293.46800000000002</v>
      </c>
      <c r="I158" s="196"/>
      <c r="J158" s="197">
        <f t="shared" ref="J158:J163" si="0">ROUND(I158*H158,2)</f>
        <v>0</v>
      </c>
      <c r="K158" s="193" t="s">
        <v>1021</v>
      </c>
      <c r="L158" s="39"/>
      <c r="M158" s="198" t="s">
        <v>1</v>
      </c>
      <c r="N158" s="199" t="s">
        <v>38</v>
      </c>
      <c r="O158" s="71"/>
      <c r="P158" s="200">
        <f t="shared" ref="P158:P163" si="1">O158*H158</f>
        <v>0</v>
      </c>
      <c r="Q158" s="200">
        <v>0</v>
      </c>
      <c r="R158" s="200">
        <f t="shared" ref="R158:R163" si="2">Q158*H158</f>
        <v>0</v>
      </c>
      <c r="S158" s="200">
        <v>0</v>
      </c>
      <c r="T158" s="201">
        <f t="shared" ref="T158:T163" si="3"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2" t="s">
        <v>166</v>
      </c>
      <c r="AT158" s="202" t="s">
        <v>162</v>
      </c>
      <c r="AU158" s="202" t="s">
        <v>82</v>
      </c>
      <c r="AY158" s="17" t="s">
        <v>159</v>
      </c>
      <c r="BE158" s="203">
        <f t="shared" ref="BE158:BE163" si="4">IF(N158="základní",J158,0)</f>
        <v>0</v>
      </c>
      <c r="BF158" s="203">
        <f t="shared" ref="BF158:BF163" si="5">IF(N158="snížená",J158,0)</f>
        <v>0</v>
      </c>
      <c r="BG158" s="203">
        <f t="shared" ref="BG158:BG163" si="6">IF(N158="zákl. přenesená",J158,0)</f>
        <v>0</v>
      </c>
      <c r="BH158" s="203">
        <f t="shared" ref="BH158:BH163" si="7">IF(N158="sníž. přenesená",J158,0)</f>
        <v>0</v>
      </c>
      <c r="BI158" s="203">
        <f t="shared" ref="BI158:BI163" si="8">IF(N158="nulová",J158,0)</f>
        <v>0</v>
      </c>
      <c r="BJ158" s="17" t="s">
        <v>80</v>
      </c>
      <c r="BK158" s="203">
        <f t="shared" ref="BK158:BK163" si="9">ROUND(I158*H158,2)</f>
        <v>0</v>
      </c>
      <c r="BL158" s="17" t="s">
        <v>166</v>
      </c>
      <c r="BM158" s="202" t="s">
        <v>1191</v>
      </c>
    </row>
    <row r="159" spans="1:65" s="2" customFormat="1" ht="55.5" customHeight="1">
      <c r="A159" s="34"/>
      <c r="B159" s="35"/>
      <c r="C159" s="191" t="s">
        <v>262</v>
      </c>
      <c r="D159" s="191" t="s">
        <v>162</v>
      </c>
      <c r="E159" s="192" t="s">
        <v>1080</v>
      </c>
      <c r="F159" s="193" t="s">
        <v>1081</v>
      </c>
      <c r="G159" s="194" t="s">
        <v>191</v>
      </c>
      <c r="H159" s="195">
        <v>0.1</v>
      </c>
      <c r="I159" s="196"/>
      <c r="J159" s="197">
        <f t="shared" si="0"/>
        <v>0</v>
      </c>
      <c r="K159" s="193" t="s">
        <v>1</v>
      </c>
      <c r="L159" s="39"/>
      <c r="M159" s="198" t="s">
        <v>1</v>
      </c>
      <c r="N159" s="199" t="s">
        <v>38</v>
      </c>
      <c r="O159" s="71"/>
      <c r="P159" s="200">
        <f t="shared" si="1"/>
        <v>0</v>
      </c>
      <c r="Q159" s="200">
        <v>0</v>
      </c>
      <c r="R159" s="200">
        <f t="shared" si="2"/>
        <v>0</v>
      </c>
      <c r="S159" s="200">
        <v>0</v>
      </c>
      <c r="T159" s="201">
        <f t="shared" si="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2" t="s">
        <v>166</v>
      </c>
      <c r="AT159" s="202" t="s">
        <v>162</v>
      </c>
      <c r="AU159" s="202" t="s">
        <v>82</v>
      </c>
      <c r="AY159" s="17" t="s">
        <v>159</v>
      </c>
      <c r="BE159" s="203">
        <f t="shared" si="4"/>
        <v>0</v>
      </c>
      <c r="BF159" s="203">
        <f t="shared" si="5"/>
        <v>0</v>
      </c>
      <c r="BG159" s="203">
        <f t="shared" si="6"/>
        <v>0</v>
      </c>
      <c r="BH159" s="203">
        <f t="shared" si="7"/>
        <v>0</v>
      </c>
      <c r="BI159" s="203">
        <f t="shared" si="8"/>
        <v>0</v>
      </c>
      <c r="BJ159" s="17" t="s">
        <v>80</v>
      </c>
      <c r="BK159" s="203">
        <f t="shared" si="9"/>
        <v>0</v>
      </c>
      <c r="BL159" s="17" t="s">
        <v>166</v>
      </c>
      <c r="BM159" s="202" t="s">
        <v>1192</v>
      </c>
    </row>
    <row r="160" spans="1:65" s="2" customFormat="1" ht="33" customHeight="1">
      <c r="A160" s="34"/>
      <c r="B160" s="35"/>
      <c r="C160" s="191" t="s">
        <v>267</v>
      </c>
      <c r="D160" s="191" t="s">
        <v>162</v>
      </c>
      <c r="E160" s="192" t="s">
        <v>1083</v>
      </c>
      <c r="F160" s="193" t="s">
        <v>1084</v>
      </c>
      <c r="G160" s="194" t="s">
        <v>191</v>
      </c>
      <c r="H160" s="195">
        <v>18.55</v>
      </c>
      <c r="I160" s="196"/>
      <c r="J160" s="197">
        <f t="shared" si="0"/>
        <v>0</v>
      </c>
      <c r="K160" s="193" t="s">
        <v>1021</v>
      </c>
      <c r="L160" s="39"/>
      <c r="M160" s="198" t="s">
        <v>1</v>
      </c>
      <c r="N160" s="199" t="s">
        <v>38</v>
      </c>
      <c r="O160" s="71"/>
      <c r="P160" s="200">
        <f t="shared" si="1"/>
        <v>0</v>
      </c>
      <c r="Q160" s="200">
        <v>0</v>
      </c>
      <c r="R160" s="200">
        <f t="shared" si="2"/>
        <v>0</v>
      </c>
      <c r="S160" s="200">
        <v>0</v>
      </c>
      <c r="T160" s="201">
        <f t="shared" si="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2" t="s">
        <v>166</v>
      </c>
      <c r="AT160" s="202" t="s">
        <v>162</v>
      </c>
      <c r="AU160" s="202" t="s">
        <v>82</v>
      </c>
      <c r="AY160" s="17" t="s">
        <v>159</v>
      </c>
      <c r="BE160" s="203">
        <f t="shared" si="4"/>
        <v>0</v>
      </c>
      <c r="BF160" s="203">
        <f t="shared" si="5"/>
        <v>0</v>
      </c>
      <c r="BG160" s="203">
        <f t="shared" si="6"/>
        <v>0</v>
      </c>
      <c r="BH160" s="203">
        <f t="shared" si="7"/>
        <v>0</v>
      </c>
      <c r="BI160" s="203">
        <f t="shared" si="8"/>
        <v>0</v>
      </c>
      <c r="BJ160" s="17" t="s">
        <v>80</v>
      </c>
      <c r="BK160" s="203">
        <f t="shared" si="9"/>
        <v>0</v>
      </c>
      <c r="BL160" s="17" t="s">
        <v>166</v>
      </c>
      <c r="BM160" s="202" t="s">
        <v>1193</v>
      </c>
    </row>
    <row r="161" spans="1:65" s="2" customFormat="1" ht="44.25" customHeight="1">
      <c r="A161" s="34"/>
      <c r="B161" s="35"/>
      <c r="C161" s="191" t="s">
        <v>7</v>
      </c>
      <c r="D161" s="191" t="s">
        <v>162</v>
      </c>
      <c r="E161" s="192" t="s">
        <v>1086</v>
      </c>
      <c r="F161" s="193" t="s">
        <v>1087</v>
      </c>
      <c r="G161" s="194" t="s">
        <v>191</v>
      </c>
      <c r="H161" s="195">
        <v>0.9</v>
      </c>
      <c r="I161" s="196"/>
      <c r="J161" s="197">
        <f t="shared" si="0"/>
        <v>0</v>
      </c>
      <c r="K161" s="193" t="s">
        <v>1021</v>
      </c>
      <c r="L161" s="39"/>
      <c r="M161" s="198" t="s">
        <v>1</v>
      </c>
      <c r="N161" s="199" t="s">
        <v>38</v>
      </c>
      <c r="O161" s="71"/>
      <c r="P161" s="200">
        <f t="shared" si="1"/>
        <v>0</v>
      </c>
      <c r="Q161" s="200">
        <v>0</v>
      </c>
      <c r="R161" s="200">
        <f t="shared" si="2"/>
        <v>0</v>
      </c>
      <c r="S161" s="200">
        <v>0</v>
      </c>
      <c r="T161" s="201">
        <f t="shared" si="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2" t="s">
        <v>166</v>
      </c>
      <c r="AT161" s="202" t="s">
        <v>162</v>
      </c>
      <c r="AU161" s="202" t="s">
        <v>82</v>
      </c>
      <c r="AY161" s="17" t="s">
        <v>159</v>
      </c>
      <c r="BE161" s="203">
        <f t="shared" si="4"/>
        <v>0</v>
      </c>
      <c r="BF161" s="203">
        <f t="shared" si="5"/>
        <v>0</v>
      </c>
      <c r="BG161" s="203">
        <f t="shared" si="6"/>
        <v>0</v>
      </c>
      <c r="BH161" s="203">
        <f t="shared" si="7"/>
        <v>0</v>
      </c>
      <c r="BI161" s="203">
        <f t="shared" si="8"/>
        <v>0</v>
      </c>
      <c r="BJ161" s="17" t="s">
        <v>80</v>
      </c>
      <c r="BK161" s="203">
        <f t="shared" si="9"/>
        <v>0</v>
      </c>
      <c r="BL161" s="17" t="s">
        <v>166</v>
      </c>
      <c r="BM161" s="202" t="s">
        <v>1194</v>
      </c>
    </row>
    <row r="162" spans="1:65" s="2" customFormat="1" ht="36">
      <c r="A162" s="34"/>
      <c r="B162" s="35"/>
      <c r="C162" s="191" t="s">
        <v>276</v>
      </c>
      <c r="D162" s="191" t="s">
        <v>162</v>
      </c>
      <c r="E162" s="192" t="s">
        <v>1089</v>
      </c>
      <c r="F162" s="193" t="s">
        <v>1090</v>
      </c>
      <c r="G162" s="194" t="s">
        <v>191</v>
      </c>
      <c r="H162" s="195">
        <v>30</v>
      </c>
      <c r="I162" s="196"/>
      <c r="J162" s="197">
        <f t="shared" si="0"/>
        <v>0</v>
      </c>
      <c r="K162" s="193" t="s">
        <v>1021</v>
      </c>
      <c r="L162" s="39"/>
      <c r="M162" s="198" t="s">
        <v>1</v>
      </c>
      <c r="N162" s="199" t="s">
        <v>38</v>
      </c>
      <c r="O162" s="71"/>
      <c r="P162" s="200">
        <f t="shared" si="1"/>
        <v>0</v>
      </c>
      <c r="Q162" s="200">
        <v>0</v>
      </c>
      <c r="R162" s="200">
        <f t="shared" si="2"/>
        <v>0</v>
      </c>
      <c r="S162" s="200">
        <v>0</v>
      </c>
      <c r="T162" s="201">
        <f t="shared" si="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2" t="s">
        <v>166</v>
      </c>
      <c r="AT162" s="202" t="s">
        <v>162</v>
      </c>
      <c r="AU162" s="202" t="s">
        <v>82</v>
      </c>
      <c r="AY162" s="17" t="s">
        <v>159</v>
      </c>
      <c r="BE162" s="203">
        <f t="shared" si="4"/>
        <v>0</v>
      </c>
      <c r="BF162" s="203">
        <f t="shared" si="5"/>
        <v>0</v>
      </c>
      <c r="BG162" s="203">
        <f t="shared" si="6"/>
        <v>0</v>
      </c>
      <c r="BH162" s="203">
        <f t="shared" si="7"/>
        <v>0</v>
      </c>
      <c r="BI162" s="203">
        <f t="shared" si="8"/>
        <v>0</v>
      </c>
      <c r="BJ162" s="17" t="s">
        <v>80</v>
      </c>
      <c r="BK162" s="203">
        <f t="shared" si="9"/>
        <v>0</v>
      </c>
      <c r="BL162" s="17" t="s">
        <v>166</v>
      </c>
      <c r="BM162" s="202" t="s">
        <v>1195</v>
      </c>
    </row>
    <row r="163" spans="1:65" s="2" customFormat="1" ht="44.25" customHeight="1">
      <c r="A163" s="34"/>
      <c r="B163" s="35"/>
      <c r="C163" s="191" t="s">
        <v>281</v>
      </c>
      <c r="D163" s="191" t="s">
        <v>162</v>
      </c>
      <c r="E163" s="192" t="s">
        <v>1092</v>
      </c>
      <c r="F163" s="193" t="s">
        <v>1093</v>
      </c>
      <c r="G163" s="194" t="s">
        <v>191</v>
      </c>
      <c r="H163" s="195">
        <v>65.063999999999993</v>
      </c>
      <c r="I163" s="196"/>
      <c r="J163" s="197">
        <f t="shared" si="0"/>
        <v>0</v>
      </c>
      <c r="K163" s="193" t="s">
        <v>1021</v>
      </c>
      <c r="L163" s="39"/>
      <c r="M163" s="198" t="s">
        <v>1</v>
      </c>
      <c r="N163" s="199" t="s">
        <v>38</v>
      </c>
      <c r="O163" s="71"/>
      <c r="P163" s="200">
        <f t="shared" si="1"/>
        <v>0</v>
      </c>
      <c r="Q163" s="200">
        <v>0</v>
      </c>
      <c r="R163" s="200">
        <f t="shared" si="2"/>
        <v>0</v>
      </c>
      <c r="S163" s="200">
        <v>0</v>
      </c>
      <c r="T163" s="201">
        <f t="shared" si="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2" t="s">
        <v>166</v>
      </c>
      <c r="AT163" s="202" t="s">
        <v>162</v>
      </c>
      <c r="AU163" s="202" t="s">
        <v>82</v>
      </c>
      <c r="AY163" s="17" t="s">
        <v>159</v>
      </c>
      <c r="BE163" s="203">
        <f t="shared" si="4"/>
        <v>0</v>
      </c>
      <c r="BF163" s="203">
        <f t="shared" si="5"/>
        <v>0</v>
      </c>
      <c r="BG163" s="203">
        <f t="shared" si="6"/>
        <v>0</v>
      </c>
      <c r="BH163" s="203">
        <f t="shared" si="7"/>
        <v>0</v>
      </c>
      <c r="BI163" s="203">
        <f t="shared" si="8"/>
        <v>0</v>
      </c>
      <c r="BJ163" s="17" t="s">
        <v>80</v>
      </c>
      <c r="BK163" s="203">
        <f t="shared" si="9"/>
        <v>0</v>
      </c>
      <c r="BL163" s="17" t="s">
        <v>166</v>
      </c>
      <c r="BM163" s="202" t="s">
        <v>1196</v>
      </c>
    </row>
    <row r="164" spans="1:65" s="13" customFormat="1">
      <c r="B164" s="204"/>
      <c r="C164" s="205"/>
      <c r="D164" s="206" t="s">
        <v>168</v>
      </c>
      <c r="E164" s="207" t="s">
        <v>1</v>
      </c>
      <c r="F164" s="208" t="s">
        <v>1197</v>
      </c>
      <c r="G164" s="205"/>
      <c r="H164" s="209">
        <v>65.063999999999993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168</v>
      </c>
      <c r="AU164" s="215" t="s">
        <v>82</v>
      </c>
      <c r="AV164" s="13" t="s">
        <v>82</v>
      </c>
      <c r="AW164" s="13" t="s">
        <v>30</v>
      </c>
      <c r="AX164" s="13" t="s">
        <v>80</v>
      </c>
      <c r="AY164" s="215" t="s">
        <v>159</v>
      </c>
    </row>
    <row r="165" spans="1:65" s="2" customFormat="1" ht="55.5" customHeight="1">
      <c r="A165" s="34"/>
      <c r="B165" s="35"/>
      <c r="C165" s="191" t="s">
        <v>286</v>
      </c>
      <c r="D165" s="191" t="s">
        <v>162</v>
      </c>
      <c r="E165" s="192" t="s">
        <v>1096</v>
      </c>
      <c r="F165" s="193" t="s">
        <v>1097</v>
      </c>
      <c r="G165" s="194" t="s">
        <v>191</v>
      </c>
      <c r="H165" s="195">
        <v>155.19</v>
      </c>
      <c r="I165" s="196"/>
      <c r="J165" s="197">
        <f>ROUND(I165*H165,2)</f>
        <v>0</v>
      </c>
      <c r="K165" s="193" t="s">
        <v>1021</v>
      </c>
      <c r="L165" s="39"/>
      <c r="M165" s="198" t="s">
        <v>1</v>
      </c>
      <c r="N165" s="199" t="s">
        <v>38</v>
      </c>
      <c r="O165" s="71"/>
      <c r="P165" s="200">
        <f>O165*H165</f>
        <v>0</v>
      </c>
      <c r="Q165" s="200">
        <v>0</v>
      </c>
      <c r="R165" s="200">
        <f>Q165*H165</f>
        <v>0</v>
      </c>
      <c r="S165" s="200">
        <v>0</v>
      </c>
      <c r="T165" s="201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2" t="s">
        <v>166</v>
      </c>
      <c r="AT165" s="202" t="s">
        <v>162</v>
      </c>
      <c r="AU165" s="202" t="s">
        <v>82</v>
      </c>
      <c r="AY165" s="17" t="s">
        <v>159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7" t="s">
        <v>80</v>
      </c>
      <c r="BK165" s="203">
        <f>ROUND(I165*H165,2)</f>
        <v>0</v>
      </c>
      <c r="BL165" s="17" t="s">
        <v>166</v>
      </c>
      <c r="BM165" s="202" t="s">
        <v>1198</v>
      </c>
    </row>
    <row r="166" spans="1:65" s="13" customFormat="1">
      <c r="B166" s="204"/>
      <c r="C166" s="205"/>
      <c r="D166" s="206" t="s">
        <v>168</v>
      </c>
      <c r="E166" s="207" t="s">
        <v>1</v>
      </c>
      <c r="F166" s="208" t="s">
        <v>1199</v>
      </c>
      <c r="G166" s="205"/>
      <c r="H166" s="209">
        <v>269.80399999999997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168</v>
      </c>
      <c r="AU166" s="215" t="s">
        <v>82</v>
      </c>
      <c r="AV166" s="13" t="s">
        <v>82</v>
      </c>
      <c r="AW166" s="13" t="s">
        <v>30</v>
      </c>
      <c r="AX166" s="13" t="s">
        <v>73</v>
      </c>
      <c r="AY166" s="215" t="s">
        <v>159</v>
      </c>
    </row>
    <row r="167" spans="1:65" s="13" customFormat="1">
      <c r="B167" s="204"/>
      <c r="C167" s="205"/>
      <c r="D167" s="206" t="s">
        <v>168</v>
      </c>
      <c r="E167" s="207" t="s">
        <v>1</v>
      </c>
      <c r="F167" s="208" t="s">
        <v>1100</v>
      </c>
      <c r="G167" s="205"/>
      <c r="H167" s="209">
        <v>-0.1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168</v>
      </c>
      <c r="AU167" s="215" t="s">
        <v>82</v>
      </c>
      <c r="AV167" s="13" t="s">
        <v>82</v>
      </c>
      <c r="AW167" s="13" t="s">
        <v>30</v>
      </c>
      <c r="AX167" s="13" t="s">
        <v>73</v>
      </c>
      <c r="AY167" s="215" t="s">
        <v>159</v>
      </c>
    </row>
    <row r="168" spans="1:65" s="13" customFormat="1">
      <c r="B168" s="204"/>
      <c r="C168" s="205"/>
      <c r="D168" s="206" t="s">
        <v>168</v>
      </c>
      <c r="E168" s="207" t="s">
        <v>1</v>
      </c>
      <c r="F168" s="208" t="s">
        <v>1200</v>
      </c>
      <c r="G168" s="205"/>
      <c r="H168" s="209">
        <v>-18.55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168</v>
      </c>
      <c r="AU168" s="215" t="s">
        <v>82</v>
      </c>
      <c r="AV168" s="13" t="s">
        <v>82</v>
      </c>
      <c r="AW168" s="13" t="s">
        <v>30</v>
      </c>
      <c r="AX168" s="13" t="s">
        <v>73</v>
      </c>
      <c r="AY168" s="215" t="s">
        <v>159</v>
      </c>
    </row>
    <row r="169" spans="1:65" s="13" customFormat="1">
      <c r="B169" s="204"/>
      <c r="C169" s="205"/>
      <c r="D169" s="206" t="s">
        <v>168</v>
      </c>
      <c r="E169" s="207" t="s">
        <v>1</v>
      </c>
      <c r="F169" s="208" t="s">
        <v>1201</v>
      </c>
      <c r="G169" s="205"/>
      <c r="H169" s="209">
        <v>-30</v>
      </c>
      <c r="I169" s="210"/>
      <c r="J169" s="205"/>
      <c r="K169" s="205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168</v>
      </c>
      <c r="AU169" s="215" t="s">
        <v>82</v>
      </c>
      <c r="AV169" s="13" t="s">
        <v>82</v>
      </c>
      <c r="AW169" s="13" t="s">
        <v>30</v>
      </c>
      <c r="AX169" s="13" t="s">
        <v>73</v>
      </c>
      <c r="AY169" s="215" t="s">
        <v>159</v>
      </c>
    </row>
    <row r="170" spans="1:65" s="13" customFormat="1">
      <c r="B170" s="204"/>
      <c r="C170" s="205"/>
      <c r="D170" s="206" t="s">
        <v>168</v>
      </c>
      <c r="E170" s="207" t="s">
        <v>1</v>
      </c>
      <c r="F170" s="208" t="s">
        <v>1202</v>
      </c>
      <c r="G170" s="205"/>
      <c r="H170" s="209">
        <v>-65.063999999999993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168</v>
      </c>
      <c r="AU170" s="215" t="s">
        <v>82</v>
      </c>
      <c r="AV170" s="13" t="s">
        <v>82</v>
      </c>
      <c r="AW170" s="13" t="s">
        <v>30</v>
      </c>
      <c r="AX170" s="13" t="s">
        <v>73</v>
      </c>
      <c r="AY170" s="215" t="s">
        <v>159</v>
      </c>
    </row>
    <row r="171" spans="1:65" s="13" customFormat="1">
      <c r="B171" s="204"/>
      <c r="C171" s="205"/>
      <c r="D171" s="206" t="s">
        <v>168</v>
      </c>
      <c r="E171" s="207" t="s">
        <v>1</v>
      </c>
      <c r="F171" s="208" t="s">
        <v>1104</v>
      </c>
      <c r="G171" s="205"/>
      <c r="H171" s="209">
        <v>-0.9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168</v>
      </c>
      <c r="AU171" s="215" t="s">
        <v>82</v>
      </c>
      <c r="AV171" s="13" t="s">
        <v>82</v>
      </c>
      <c r="AW171" s="13" t="s">
        <v>30</v>
      </c>
      <c r="AX171" s="13" t="s">
        <v>73</v>
      </c>
      <c r="AY171" s="215" t="s">
        <v>159</v>
      </c>
    </row>
    <row r="172" spans="1:65" s="14" customFormat="1">
      <c r="B172" s="216"/>
      <c r="C172" s="217"/>
      <c r="D172" s="206" t="s">
        <v>168</v>
      </c>
      <c r="E172" s="218" t="s">
        <v>1</v>
      </c>
      <c r="F172" s="219" t="s">
        <v>173</v>
      </c>
      <c r="G172" s="217"/>
      <c r="H172" s="220">
        <v>155.19</v>
      </c>
      <c r="I172" s="221"/>
      <c r="J172" s="217"/>
      <c r="K172" s="217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168</v>
      </c>
      <c r="AU172" s="226" t="s">
        <v>82</v>
      </c>
      <c r="AV172" s="14" t="s">
        <v>166</v>
      </c>
      <c r="AW172" s="14" t="s">
        <v>30</v>
      </c>
      <c r="AX172" s="14" t="s">
        <v>80</v>
      </c>
      <c r="AY172" s="226" t="s">
        <v>159</v>
      </c>
    </row>
    <row r="173" spans="1:65" s="12" customFormat="1" ht="25.9" customHeight="1">
      <c r="B173" s="175"/>
      <c r="C173" s="176"/>
      <c r="D173" s="177" t="s">
        <v>72</v>
      </c>
      <c r="E173" s="178" t="s">
        <v>1105</v>
      </c>
      <c r="F173" s="178" t="s">
        <v>1106</v>
      </c>
      <c r="G173" s="176"/>
      <c r="H173" s="176"/>
      <c r="I173" s="179"/>
      <c r="J173" s="180">
        <f>BK173</f>
        <v>0</v>
      </c>
      <c r="K173" s="176"/>
      <c r="L173" s="181"/>
      <c r="M173" s="182"/>
      <c r="N173" s="183"/>
      <c r="O173" s="183"/>
      <c r="P173" s="184">
        <f>P174</f>
        <v>0</v>
      </c>
      <c r="Q173" s="183"/>
      <c r="R173" s="184">
        <f>R174</f>
        <v>0</v>
      </c>
      <c r="S173" s="183"/>
      <c r="T173" s="185">
        <f>T174</f>
        <v>0.9</v>
      </c>
      <c r="AR173" s="186" t="s">
        <v>82</v>
      </c>
      <c r="AT173" s="187" t="s">
        <v>72</v>
      </c>
      <c r="AU173" s="187" t="s">
        <v>73</v>
      </c>
      <c r="AY173" s="186" t="s">
        <v>159</v>
      </c>
      <c r="BK173" s="188">
        <f>BK174</f>
        <v>0</v>
      </c>
    </row>
    <row r="174" spans="1:65" s="12" customFormat="1" ht="22.9" customHeight="1">
      <c r="B174" s="175"/>
      <c r="C174" s="176"/>
      <c r="D174" s="177" t="s">
        <v>72</v>
      </c>
      <c r="E174" s="189" t="s">
        <v>1107</v>
      </c>
      <c r="F174" s="189" t="s">
        <v>1108</v>
      </c>
      <c r="G174" s="176"/>
      <c r="H174" s="176"/>
      <c r="I174" s="179"/>
      <c r="J174" s="190">
        <f>BK174</f>
        <v>0</v>
      </c>
      <c r="K174" s="176"/>
      <c r="L174" s="181"/>
      <c r="M174" s="182"/>
      <c r="N174" s="183"/>
      <c r="O174" s="183"/>
      <c r="P174" s="184">
        <f>P175</f>
        <v>0</v>
      </c>
      <c r="Q174" s="183"/>
      <c r="R174" s="184">
        <f>R175</f>
        <v>0</v>
      </c>
      <c r="S174" s="183"/>
      <c r="T174" s="185">
        <f>T175</f>
        <v>0.9</v>
      </c>
      <c r="AR174" s="186" t="s">
        <v>82</v>
      </c>
      <c r="AT174" s="187" t="s">
        <v>72</v>
      </c>
      <c r="AU174" s="187" t="s">
        <v>80</v>
      </c>
      <c r="AY174" s="186" t="s">
        <v>159</v>
      </c>
      <c r="BK174" s="188">
        <f>BK175</f>
        <v>0</v>
      </c>
    </row>
    <row r="175" spans="1:65" s="2" customFormat="1" ht="24">
      <c r="A175" s="34"/>
      <c r="B175" s="35"/>
      <c r="C175" s="191" t="s">
        <v>293</v>
      </c>
      <c r="D175" s="191" t="s">
        <v>162</v>
      </c>
      <c r="E175" s="192" t="s">
        <v>1109</v>
      </c>
      <c r="F175" s="193" t="s">
        <v>1110</v>
      </c>
      <c r="G175" s="194" t="s">
        <v>165</v>
      </c>
      <c r="H175" s="195">
        <v>90</v>
      </c>
      <c r="I175" s="196"/>
      <c r="J175" s="197">
        <f>ROUND(I175*H175,2)</f>
        <v>0</v>
      </c>
      <c r="K175" s="193" t="s">
        <v>1021</v>
      </c>
      <c r="L175" s="39"/>
      <c r="M175" s="250" t="s">
        <v>1</v>
      </c>
      <c r="N175" s="251" t="s">
        <v>38</v>
      </c>
      <c r="O175" s="252"/>
      <c r="P175" s="253">
        <f>O175*H175</f>
        <v>0</v>
      </c>
      <c r="Q175" s="253">
        <v>0</v>
      </c>
      <c r="R175" s="253">
        <f>Q175*H175</f>
        <v>0</v>
      </c>
      <c r="S175" s="253">
        <v>0.01</v>
      </c>
      <c r="T175" s="254">
        <f>S175*H175</f>
        <v>0.9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2" t="s">
        <v>245</v>
      </c>
      <c r="AT175" s="202" t="s">
        <v>162</v>
      </c>
      <c r="AU175" s="202" t="s">
        <v>82</v>
      </c>
      <c r="AY175" s="17" t="s">
        <v>159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7" t="s">
        <v>80</v>
      </c>
      <c r="BK175" s="203">
        <f>ROUND(I175*H175,2)</f>
        <v>0</v>
      </c>
      <c r="BL175" s="17" t="s">
        <v>245</v>
      </c>
      <c r="BM175" s="202" t="s">
        <v>1203</v>
      </c>
    </row>
    <row r="176" spans="1:65" s="2" customFormat="1" ht="6.95" customHeight="1">
      <c r="A176" s="34"/>
      <c r="B176" s="54"/>
      <c r="C176" s="55"/>
      <c r="D176" s="55"/>
      <c r="E176" s="55"/>
      <c r="F176" s="55"/>
      <c r="G176" s="55"/>
      <c r="H176" s="55"/>
      <c r="I176" s="55"/>
      <c r="J176" s="55"/>
      <c r="K176" s="55"/>
      <c r="L176" s="39"/>
      <c r="M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</row>
  </sheetData>
  <sheetProtection algorithmName="SHA-512" hashValue="CUXzCyY2ggSUdm8FKwbJUZbmokoI4QR/JVzxcfNGjE3kLBNr99F7LWkiCRLAldqyknUqGCNYEPAVfComPBD9Mg==" saltValue="c/Xo5u8ti9yD0AG7hgdRgA==" spinCount="100000" sheet="1" objects="1" scenarios="1" formatColumns="0" formatRows="0" autoFilter="0"/>
  <autoFilter ref="C125:K175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2"/>
  <sheetViews>
    <sheetView showGridLines="0" topLeftCell="A166" workbookViewId="0">
      <selection activeCell="K134" sqref="K13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130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131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8" t="str">
        <f>'Rekapitulace stavby'!K6</f>
        <v>14 - Oprava trati v úseku Kralupy - Velvary</v>
      </c>
      <c r="F7" s="309"/>
      <c r="G7" s="309"/>
      <c r="H7" s="309"/>
      <c r="L7" s="20"/>
    </row>
    <row r="8" spans="1:46" s="1" customFormat="1" ht="12" customHeight="1">
      <c r="B8" s="20"/>
      <c r="D8" s="119" t="s">
        <v>132</v>
      </c>
      <c r="L8" s="20"/>
    </row>
    <row r="9" spans="1:46" s="2" customFormat="1" ht="23.25" customHeight="1">
      <c r="A9" s="34"/>
      <c r="B9" s="39"/>
      <c r="C9" s="34"/>
      <c r="D9" s="34"/>
      <c r="E9" s="308" t="s">
        <v>1011</v>
      </c>
      <c r="F9" s="310"/>
      <c r="G9" s="310"/>
      <c r="H9" s="31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134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1" t="s">
        <v>1204</v>
      </c>
      <c r="F11" s="310"/>
      <c r="G11" s="310"/>
      <c r="H11" s="310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8. 3. 2021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19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27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2" t="str">
        <f>'Rekapitulace stavby'!E14</f>
        <v>Vyplň údaj</v>
      </c>
      <c r="F20" s="313"/>
      <c r="G20" s="313"/>
      <c r="H20" s="313"/>
      <c r="I20" s="119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29</v>
      </c>
      <c r="E22" s="34"/>
      <c r="F22" s="34"/>
      <c r="G22" s="34"/>
      <c r="H22" s="34"/>
      <c r="I22" s="119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19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31</v>
      </c>
      <c r="E25" s="34"/>
      <c r="F25" s="34"/>
      <c r="G25" s="34"/>
      <c r="H25" s="34"/>
      <c r="I25" s="119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32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4" t="s">
        <v>1</v>
      </c>
      <c r="F29" s="314"/>
      <c r="G29" s="314"/>
      <c r="H29" s="314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33</v>
      </c>
      <c r="E32" s="34"/>
      <c r="F32" s="34"/>
      <c r="G32" s="34"/>
      <c r="H32" s="34"/>
      <c r="I32" s="34"/>
      <c r="J32" s="126">
        <f>ROUND(J131,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35</v>
      </c>
      <c r="G34" s="34"/>
      <c r="H34" s="34"/>
      <c r="I34" s="127" t="s">
        <v>34</v>
      </c>
      <c r="J34" s="127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37</v>
      </c>
      <c r="E35" s="119" t="s">
        <v>38</v>
      </c>
      <c r="F35" s="129">
        <f>ROUND((SUM(BE131:BE181)),  2)</f>
        <v>0</v>
      </c>
      <c r="G35" s="34"/>
      <c r="H35" s="34"/>
      <c r="I35" s="130">
        <v>0.21</v>
      </c>
      <c r="J35" s="129">
        <f>ROUND(((SUM(BE131:BE181))*I35),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39</v>
      </c>
      <c r="F36" s="129">
        <f>ROUND((SUM(BF131:BF181)),  2)</f>
        <v>0</v>
      </c>
      <c r="G36" s="34"/>
      <c r="H36" s="34"/>
      <c r="I36" s="130">
        <v>0.15</v>
      </c>
      <c r="J36" s="129">
        <f>ROUND(((SUM(BF131:BF181))*I36),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40</v>
      </c>
      <c r="F37" s="129">
        <f>ROUND((SUM(BG131:BG181)),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41</v>
      </c>
      <c r="F38" s="129">
        <f>ROUND((SUM(BH131:BH181)),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42</v>
      </c>
      <c r="F39" s="129">
        <f>ROUND((SUM(BI131:BI181)),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43</v>
      </c>
      <c r="E41" s="133"/>
      <c r="F41" s="133"/>
      <c r="G41" s="134" t="s">
        <v>44</v>
      </c>
      <c r="H41" s="135" t="s">
        <v>45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136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06" t="str">
        <f>E7</f>
        <v>14 - Oprava trati v úseku Kralupy - Velvary</v>
      </c>
      <c r="F85" s="307"/>
      <c r="G85" s="307"/>
      <c r="H85" s="30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23.25" customHeight="1">
      <c r="A87" s="34"/>
      <c r="B87" s="35"/>
      <c r="C87" s="36"/>
      <c r="D87" s="36"/>
      <c r="E87" s="306" t="s">
        <v>1011</v>
      </c>
      <c r="F87" s="305"/>
      <c r="G87" s="305"/>
      <c r="H87" s="30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134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3" t="str">
        <f>E11</f>
        <v>004 - Odstranění zpevněné plochy a oplocení</v>
      </c>
      <c r="F89" s="305"/>
      <c r="G89" s="305"/>
      <c r="H89" s="30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 t="str">
        <f>IF(J14="","",J14)</f>
        <v>8. 3. 2021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29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137</v>
      </c>
      <c r="D96" s="150"/>
      <c r="E96" s="150"/>
      <c r="F96" s="150"/>
      <c r="G96" s="150"/>
      <c r="H96" s="150"/>
      <c r="I96" s="150"/>
      <c r="J96" s="151" t="s">
        <v>138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139</v>
      </c>
      <c r="D98" s="36"/>
      <c r="E98" s="36"/>
      <c r="F98" s="36"/>
      <c r="G98" s="36"/>
      <c r="H98" s="36"/>
      <c r="I98" s="36"/>
      <c r="J98" s="84">
        <f>J131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140</v>
      </c>
    </row>
    <row r="99" spans="1:47" s="9" customFormat="1" ht="24.95" customHeight="1">
      <c r="B99" s="153"/>
      <c r="C99" s="154"/>
      <c r="D99" s="155" t="s">
        <v>141</v>
      </c>
      <c r="E99" s="156"/>
      <c r="F99" s="156"/>
      <c r="G99" s="156"/>
      <c r="H99" s="156"/>
      <c r="I99" s="156"/>
      <c r="J99" s="157">
        <f>J132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1013</v>
      </c>
      <c r="E100" s="161"/>
      <c r="F100" s="161"/>
      <c r="G100" s="161"/>
      <c r="H100" s="161"/>
      <c r="I100" s="161"/>
      <c r="J100" s="162">
        <f>J133</f>
        <v>0</v>
      </c>
      <c r="K100" s="104"/>
      <c r="L100" s="163"/>
    </row>
    <row r="101" spans="1:47" s="10" customFormat="1" ht="19.899999999999999" customHeight="1">
      <c r="B101" s="159"/>
      <c r="C101" s="104"/>
      <c r="D101" s="160" t="s">
        <v>1205</v>
      </c>
      <c r="E101" s="161"/>
      <c r="F101" s="161"/>
      <c r="G101" s="161"/>
      <c r="H101" s="161"/>
      <c r="I101" s="161"/>
      <c r="J101" s="162">
        <f>J139</f>
        <v>0</v>
      </c>
      <c r="K101" s="104"/>
      <c r="L101" s="163"/>
    </row>
    <row r="102" spans="1:47" s="10" customFormat="1" ht="19.899999999999999" customHeight="1">
      <c r="B102" s="159"/>
      <c r="C102" s="104"/>
      <c r="D102" s="160" t="s">
        <v>1014</v>
      </c>
      <c r="E102" s="161"/>
      <c r="F102" s="161"/>
      <c r="G102" s="161"/>
      <c r="H102" s="161"/>
      <c r="I102" s="161"/>
      <c r="J102" s="162">
        <f>J144</f>
        <v>0</v>
      </c>
      <c r="K102" s="104"/>
      <c r="L102" s="163"/>
    </row>
    <row r="103" spans="1:47" s="10" customFormat="1" ht="19.899999999999999" customHeight="1">
      <c r="B103" s="159"/>
      <c r="C103" s="104"/>
      <c r="D103" s="160" t="s">
        <v>1015</v>
      </c>
      <c r="E103" s="161"/>
      <c r="F103" s="161"/>
      <c r="G103" s="161"/>
      <c r="H103" s="161"/>
      <c r="I103" s="161"/>
      <c r="J103" s="162">
        <f>J156</f>
        <v>0</v>
      </c>
      <c r="K103" s="104"/>
      <c r="L103" s="163"/>
    </row>
    <row r="104" spans="1:47" s="9" customFormat="1" ht="24.95" customHeight="1">
      <c r="B104" s="153"/>
      <c r="C104" s="154"/>
      <c r="D104" s="155" t="s">
        <v>1016</v>
      </c>
      <c r="E104" s="156"/>
      <c r="F104" s="156"/>
      <c r="G104" s="156"/>
      <c r="H104" s="156"/>
      <c r="I104" s="156"/>
      <c r="J104" s="157">
        <f>J170</f>
        <v>0</v>
      </c>
      <c r="K104" s="154"/>
      <c r="L104" s="158"/>
    </row>
    <row r="105" spans="1:47" s="10" customFormat="1" ht="19.899999999999999" customHeight="1">
      <c r="B105" s="159"/>
      <c r="C105" s="104"/>
      <c r="D105" s="160" t="s">
        <v>1113</v>
      </c>
      <c r="E105" s="161"/>
      <c r="F105" s="161"/>
      <c r="G105" s="161"/>
      <c r="H105" s="161"/>
      <c r="I105" s="161"/>
      <c r="J105" s="162">
        <f>J171</f>
        <v>0</v>
      </c>
      <c r="K105" s="104"/>
      <c r="L105" s="163"/>
    </row>
    <row r="106" spans="1:47" s="9" customFormat="1" ht="24.95" customHeight="1">
      <c r="B106" s="153"/>
      <c r="C106" s="154"/>
      <c r="D106" s="155" t="s">
        <v>983</v>
      </c>
      <c r="E106" s="156"/>
      <c r="F106" s="156"/>
      <c r="G106" s="156"/>
      <c r="H106" s="156"/>
      <c r="I106" s="156"/>
      <c r="J106" s="157">
        <f>J173</f>
        <v>0</v>
      </c>
      <c r="K106" s="154"/>
      <c r="L106" s="158"/>
    </row>
    <row r="107" spans="1:47" s="10" customFormat="1" ht="19.899999999999999" customHeight="1">
      <c r="B107" s="159"/>
      <c r="C107" s="104"/>
      <c r="D107" s="160" t="s">
        <v>1206</v>
      </c>
      <c r="E107" s="161"/>
      <c r="F107" s="161"/>
      <c r="G107" s="161"/>
      <c r="H107" s="161"/>
      <c r="I107" s="161"/>
      <c r="J107" s="162">
        <f>J174</f>
        <v>0</v>
      </c>
      <c r="K107" s="104"/>
      <c r="L107" s="163"/>
    </row>
    <row r="108" spans="1:47" s="10" customFormat="1" ht="19.899999999999999" customHeight="1">
      <c r="B108" s="159"/>
      <c r="C108" s="104"/>
      <c r="D108" s="160" t="s">
        <v>1207</v>
      </c>
      <c r="E108" s="161"/>
      <c r="F108" s="161"/>
      <c r="G108" s="161"/>
      <c r="H108" s="161"/>
      <c r="I108" s="161"/>
      <c r="J108" s="162">
        <f>J176</f>
        <v>0</v>
      </c>
      <c r="K108" s="104"/>
      <c r="L108" s="163"/>
    </row>
    <row r="109" spans="1:47" s="10" customFormat="1" ht="19.899999999999999" customHeight="1">
      <c r="B109" s="159"/>
      <c r="C109" s="104"/>
      <c r="D109" s="160" t="s">
        <v>1208</v>
      </c>
      <c r="E109" s="161"/>
      <c r="F109" s="161"/>
      <c r="G109" s="161"/>
      <c r="H109" s="161"/>
      <c r="I109" s="161"/>
      <c r="J109" s="162">
        <f>J178</f>
        <v>0</v>
      </c>
      <c r="K109" s="104"/>
      <c r="L109" s="163"/>
    </row>
    <row r="110" spans="1:47" s="2" customFormat="1" ht="21.7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pans="1:31" s="2" customFormat="1" ht="6.95" customHeight="1">
      <c r="A115" s="34"/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24.95" customHeight="1">
      <c r="A116" s="34"/>
      <c r="B116" s="35"/>
      <c r="C116" s="23" t="s">
        <v>144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2" customHeight="1">
      <c r="A118" s="34"/>
      <c r="B118" s="35"/>
      <c r="C118" s="29" t="s">
        <v>16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16.5" customHeight="1">
      <c r="A119" s="34"/>
      <c r="B119" s="35"/>
      <c r="C119" s="36"/>
      <c r="D119" s="36"/>
      <c r="E119" s="306" t="str">
        <f>E7</f>
        <v>14 - Oprava trati v úseku Kralupy - Velvary</v>
      </c>
      <c r="F119" s="307"/>
      <c r="G119" s="307"/>
      <c r="H119" s="307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1" customFormat="1" ht="12" customHeight="1">
      <c r="B120" s="21"/>
      <c r="C120" s="29" t="s">
        <v>132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pans="1:31" s="2" customFormat="1" ht="23.25" customHeight="1">
      <c r="A121" s="34"/>
      <c r="B121" s="35"/>
      <c r="C121" s="36"/>
      <c r="D121" s="36"/>
      <c r="E121" s="306" t="s">
        <v>1011</v>
      </c>
      <c r="F121" s="305"/>
      <c r="G121" s="305"/>
      <c r="H121" s="305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134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6"/>
      <c r="D123" s="36"/>
      <c r="E123" s="263" t="str">
        <f>E11</f>
        <v>004 - Odstranění zpevněné plochy a oplocení</v>
      </c>
      <c r="F123" s="305"/>
      <c r="G123" s="305"/>
      <c r="H123" s="305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20</v>
      </c>
      <c r="D125" s="36"/>
      <c r="E125" s="36"/>
      <c r="F125" s="27" t="str">
        <f>F14</f>
        <v xml:space="preserve"> </v>
      </c>
      <c r="G125" s="36"/>
      <c r="H125" s="36"/>
      <c r="I125" s="29" t="s">
        <v>22</v>
      </c>
      <c r="J125" s="66" t="str">
        <f>IF(J14="","",J14)</f>
        <v>8. 3. 2021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>
      <c r="A127" s="34"/>
      <c r="B127" s="35"/>
      <c r="C127" s="29" t="s">
        <v>24</v>
      </c>
      <c r="D127" s="36"/>
      <c r="E127" s="36"/>
      <c r="F127" s="27" t="str">
        <f>E17</f>
        <v xml:space="preserve"> </v>
      </c>
      <c r="G127" s="36"/>
      <c r="H127" s="36"/>
      <c r="I127" s="29" t="s">
        <v>29</v>
      </c>
      <c r="J127" s="32" t="str">
        <f>E23</f>
        <v xml:space="preserve"> 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27</v>
      </c>
      <c r="D128" s="36"/>
      <c r="E128" s="36"/>
      <c r="F128" s="27" t="str">
        <f>IF(E20="","",E20)</f>
        <v>Vyplň údaj</v>
      </c>
      <c r="G128" s="36"/>
      <c r="H128" s="36"/>
      <c r="I128" s="29" t="s">
        <v>31</v>
      </c>
      <c r="J128" s="32" t="str">
        <f>E26</f>
        <v xml:space="preserve"> 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1" customFormat="1" ht="29.25" customHeight="1">
      <c r="A130" s="164"/>
      <c r="B130" s="165"/>
      <c r="C130" s="166" t="s">
        <v>145</v>
      </c>
      <c r="D130" s="167" t="s">
        <v>58</v>
      </c>
      <c r="E130" s="167" t="s">
        <v>54</v>
      </c>
      <c r="F130" s="167" t="s">
        <v>55</v>
      </c>
      <c r="G130" s="167" t="s">
        <v>146</v>
      </c>
      <c r="H130" s="167" t="s">
        <v>147</v>
      </c>
      <c r="I130" s="167" t="s">
        <v>148</v>
      </c>
      <c r="J130" s="167" t="s">
        <v>138</v>
      </c>
      <c r="K130" s="168" t="s">
        <v>149</v>
      </c>
      <c r="L130" s="169"/>
      <c r="M130" s="75" t="s">
        <v>1</v>
      </c>
      <c r="N130" s="76" t="s">
        <v>37</v>
      </c>
      <c r="O130" s="76" t="s">
        <v>150</v>
      </c>
      <c r="P130" s="76" t="s">
        <v>151</v>
      </c>
      <c r="Q130" s="76" t="s">
        <v>152</v>
      </c>
      <c r="R130" s="76" t="s">
        <v>153</v>
      </c>
      <c r="S130" s="76" t="s">
        <v>154</v>
      </c>
      <c r="T130" s="77" t="s">
        <v>155</v>
      </c>
      <c r="U130" s="164"/>
      <c r="V130" s="164"/>
      <c r="W130" s="164"/>
      <c r="X130" s="164"/>
      <c r="Y130" s="164"/>
      <c r="Z130" s="164"/>
      <c r="AA130" s="164"/>
      <c r="AB130" s="164"/>
      <c r="AC130" s="164"/>
      <c r="AD130" s="164"/>
      <c r="AE130" s="164"/>
    </row>
    <row r="131" spans="1:65" s="2" customFormat="1" ht="22.9" customHeight="1">
      <c r="A131" s="34"/>
      <c r="B131" s="35"/>
      <c r="C131" s="82" t="s">
        <v>156</v>
      </c>
      <c r="D131" s="36"/>
      <c r="E131" s="36"/>
      <c r="F131" s="36"/>
      <c r="G131" s="36"/>
      <c r="H131" s="36"/>
      <c r="I131" s="36"/>
      <c r="J131" s="170">
        <f>BK131</f>
        <v>0</v>
      </c>
      <c r="K131" s="36"/>
      <c r="L131" s="39"/>
      <c r="M131" s="78"/>
      <c r="N131" s="171"/>
      <c r="O131" s="79"/>
      <c r="P131" s="172">
        <f>P132+P170+P173</f>
        <v>0</v>
      </c>
      <c r="Q131" s="79"/>
      <c r="R131" s="172">
        <f>R132+R170+R173</f>
        <v>1.1378591000000002</v>
      </c>
      <c r="S131" s="79"/>
      <c r="T131" s="173">
        <f>T132+T170+T173</f>
        <v>162.30922000000001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72</v>
      </c>
      <c r="AU131" s="17" t="s">
        <v>140</v>
      </c>
      <c r="BK131" s="174">
        <f>BK132+BK170+BK173</f>
        <v>0</v>
      </c>
    </row>
    <row r="132" spans="1:65" s="12" customFormat="1" ht="25.9" customHeight="1">
      <c r="B132" s="175"/>
      <c r="C132" s="176"/>
      <c r="D132" s="177" t="s">
        <v>72</v>
      </c>
      <c r="E132" s="178" t="s">
        <v>157</v>
      </c>
      <c r="F132" s="178" t="s">
        <v>158</v>
      </c>
      <c r="G132" s="176"/>
      <c r="H132" s="176"/>
      <c r="I132" s="179"/>
      <c r="J132" s="180">
        <f>BK132</f>
        <v>0</v>
      </c>
      <c r="K132" s="176"/>
      <c r="L132" s="181"/>
      <c r="M132" s="182"/>
      <c r="N132" s="183"/>
      <c r="O132" s="183"/>
      <c r="P132" s="184">
        <f>P133+P139+P144+P156</f>
        <v>0</v>
      </c>
      <c r="Q132" s="183"/>
      <c r="R132" s="184">
        <f>R133+R139+R144+R156</f>
        <v>1.1378091000000001</v>
      </c>
      <c r="S132" s="183"/>
      <c r="T132" s="185">
        <f>T133+T139+T144+T156</f>
        <v>162.30922000000001</v>
      </c>
      <c r="AR132" s="186" t="s">
        <v>80</v>
      </c>
      <c r="AT132" s="187" t="s">
        <v>72</v>
      </c>
      <c r="AU132" s="187" t="s">
        <v>73</v>
      </c>
      <c r="AY132" s="186" t="s">
        <v>159</v>
      </c>
      <c r="BK132" s="188">
        <f>BK133+BK139+BK144+BK156</f>
        <v>0</v>
      </c>
    </row>
    <row r="133" spans="1:65" s="12" customFormat="1" ht="22.9" customHeight="1">
      <c r="B133" s="175"/>
      <c r="C133" s="176"/>
      <c r="D133" s="177" t="s">
        <v>72</v>
      </c>
      <c r="E133" s="189" t="s">
        <v>80</v>
      </c>
      <c r="F133" s="189" t="s">
        <v>1018</v>
      </c>
      <c r="G133" s="176"/>
      <c r="H133" s="176"/>
      <c r="I133" s="179"/>
      <c r="J133" s="190">
        <f>BK133</f>
        <v>0</v>
      </c>
      <c r="K133" s="176"/>
      <c r="L133" s="181"/>
      <c r="M133" s="182"/>
      <c r="N133" s="183"/>
      <c r="O133" s="183"/>
      <c r="P133" s="184">
        <f>SUM(P134:P138)</f>
        <v>0</v>
      </c>
      <c r="Q133" s="183"/>
      <c r="R133" s="184">
        <f>SUM(R134:R138)</f>
        <v>0</v>
      </c>
      <c r="S133" s="183"/>
      <c r="T133" s="185">
        <f>SUM(T134:T138)</f>
        <v>140.25</v>
      </c>
      <c r="AR133" s="186" t="s">
        <v>80</v>
      </c>
      <c r="AT133" s="187" t="s">
        <v>72</v>
      </c>
      <c r="AU133" s="187" t="s">
        <v>80</v>
      </c>
      <c r="AY133" s="186" t="s">
        <v>159</v>
      </c>
      <c r="BK133" s="188">
        <f>SUM(BK134:BK138)</f>
        <v>0</v>
      </c>
    </row>
    <row r="134" spans="1:65" s="2" customFormat="1" ht="44.25" customHeight="1">
      <c r="A134" s="34"/>
      <c r="B134" s="35"/>
      <c r="C134" s="191" t="s">
        <v>80</v>
      </c>
      <c r="D134" s="191" t="s">
        <v>162</v>
      </c>
      <c r="E134" s="192" t="s">
        <v>1209</v>
      </c>
      <c r="F134" s="193" t="s">
        <v>1210</v>
      </c>
      <c r="G134" s="194" t="s">
        <v>165</v>
      </c>
      <c r="H134" s="195">
        <v>340</v>
      </c>
      <c r="I134" s="196"/>
      <c r="J134" s="197">
        <f>ROUND(I134*H134,2)</f>
        <v>0</v>
      </c>
      <c r="K134" s="193" t="s">
        <v>1021</v>
      </c>
      <c r="L134" s="39"/>
      <c r="M134" s="198" t="s">
        <v>1</v>
      </c>
      <c r="N134" s="199" t="s">
        <v>38</v>
      </c>
      <c r="O134" s="71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166</v>
      </c>
      <c r="AT134" s="202" t="s">
        <v>162</v>
      </c>
      <c r="AU134" s="202" t="s">
        <v>82</v>
      </c>
      <c r="AY134" s="17" t="s">
        <v>159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80</v>
      </c>
      <c r="BK134" s="203">
        <f>ROUND(I134*H134,2)</f>
        <v>0</v>
      </c>
      <c r="BL134" s="17" t="s">
        <v>166</v>
      </c>
      <c r="BM134" s="202" t="s">
        <v>1211</v>
      </c>
    </row>
    <row r="135" spans="1:65" s="2" customFormat="1" ht="24">
      <c r="A135" s="34"/>
      <c r="B135" s="35"/>
      <c r="C135" s="191" t="s">
        <v>82</v>
      </c>
      <c r="D135" s="191" t="s">
        <v>162</v>
      </c>
      <c r="E135" s="192" t="s">
        <v>1212</v>
      </c>
      <c r="F135" s="193" t="s">
        <v>1213</v>
      </c>
      <c r="G135" s="194" t="s">
        <v>165</v>
      </c>
      <c r="H135" s="195">
        <v>340</v>
      </c>
      <c r="I135" s="196"/>
      <c r="J135" s="197">
        <f>ROUND(I135*H135,2)</f>
        <v>0</v>
      </c>
      <c r="K135" s="193" t="s">
        <v>1021</v>
      </c>
      <c r="L135" s="39"/>
      <c r="M135" s="198" t="s">
        <v>1</v>
      </c>
      <c r="N135" s="199" t="s">
        <v>38</v>
      </c>
      <c r="O135" s="71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166</v>
      </c>
      <c r="AT135" s="202" t="s">
        <v>162</v>
      </c>
      <c r="AU135" s="202" t="s">
        <v>82</v>
      </c>
      <c r="AY135" s="17" t="s">
        <v>159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80</v>
      </c>
      <c r="BK135" s="203">
        <f>ROUND(I135*H135,2)</f>
        <v>0</v>
      </c>
      <c r="BL135" s="17" t="s">
        <v>166</v>
      </c>
      <c r="BM135" s="202" t="s">
        <v>1214</v>
      </c>
    </row>
    <row r="136" spans="1:65" s="2" customFormat="1" ht="66.75" customHeight="1">
      <c r="A136" s="34"/>
      <c r="B136" s="35"/>
      <c r="C136" s="191" t="s">
        <v>99</v>
      </c>
      <c r="D136" s="191" t="s">
        <v>162</v>
      </c>
      <c r="E136" s="192" t="s">
        <v>1215</v>
      </c>
      <c r="F136" s="193" t="s">
        <v>1216</v>
      </c>
      <c r="G136" s="194" t="s">
        <v>165</v>
      </c>
      <c r="H136" s="195">
        <v>150</v>
      </c>
      <c r="I136" s="196"/>
      <c r="J136" s="197">
        <f>ROUND(I136*H136,2)</f>
        <v>0</v>
      </c>
      <c r="K136" s="193" t="s">
        <v>1021</v>
      </c>
      <c r="L136" s="39"/>
      <c r="M136" s="198" t="s">
        <v>1</v>
      </c>
      <c r="N136" s="199" t="s">
        <v>38</v>
      </c>
      <c r="O136" s="71"/>
      <c r="P136" s="200">
        <f>O136*H136</f>
        <v>0</v>
      </c>
      <c r="Q136" s="200">
        <v>0</v>
      </c>
      <c r="R136" s="200">
        <f>Q136*H136</f>
        <v>0</v>
      </c>
      <c r="S136" s="200">
        <v>0.32500000000000001</v>
      </c>
      <c r="T136" s="201">
        <f>S136*H136</f>
        <v>48.75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2" t="s">
        <v>166</v>
      </c>
      <c r="AT136" s="202" t="s">
        <v>162</v>
      </c>
      <c r="AU136" s="202" t="s">
        <v>82</v>
      </c>
      <c r="AY136" s="17" t="s">
        <v>159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" t="s">
        <v>80</v>
      </c>
      <c r="BK136" s="203">
        <f>ROUND(I136*H136,2)</f>
        <v>0</v>
      </c>
      <c r="BL136" s="17" t="s">
        <v>166</v>
      </c>
      <c r="BM136" s="202" t="s">
        <v>1217</v>
      </c>
    </row>
    <row r="137" spans="1:65" s="2" customFormat="1" ht="55.5" customHeight="1">
      <c r="A137" s="34"/>
      <c r="B137" s="35"/>
      <c r="C137" s="191" t="s">
        <v>166</v>
      </c>
      <c r="D137" s="191" t="s">
        <v>162</v>
      </c>
      <c r="E137" s="192" t="s">
        <v>1218</v>
      </c>
      <c r="F137" s="193" t="s">
        <v>1219</v>
      </c>
      <c r="G137" s="194" t="s">
        <v>165</v>
      </c>
      <c r="H137" s="195">
        <v>350</v>
      </c>
      <c r="I137" s="196"/>
      <c r="J137" s="197">
        <f>ROUND(I137*H137,2)</f>
        <v>0</v>
      </c>
      <c r="K137" s="193" t="s">
        <v>1021</v>
      </c>
      <c r="L137" s="39"/>
      <c r="M137" s="198" t="s">
        <v>1</v>
      </c>
      <c r="N137" s="199" t="s">
        <v>38</v>
      </c>
      <c r="O137" s="71"/>
      <c r="P137" s="200">
        <f>O137*H137</f>
        <v>0</v>
      </c>
      <c r="Q137" s="200">
        <v>0</v>
      </c>
      <c r="R137" s="200">
        <f>Q137*H137</f>
        <v>0</v>
      </c>
      <c r="S137" s="200">
        <v>0.22</v>
      </c>
      <c r="T137" s="201">
        <f>S137*H137</f>
        <v>77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2" t="s">
        <v>166</v>
      </c>
      <c r="AT137" s="202" t="s">
        <v>162</v>
      </c>
      <c r="AU137" s="202" t="s">
        <v>82</v>
      </c>
      <c r="AY137" s="17" t="s">
        <v>159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7" t="s">
        <v>80</v>
      </c>
      <c r="BK137" s="203">
        <f>ROUND(I137*H137,2)</f>
        <v>0</v>
      </c>
      <c r="BL137" s="17" t="s">
        <v>166</v>
      </c>
      <c r="BM137" s="202" t="s">
        <v>1220</v>
      </c>
    </row>
    <row r="138" spans="1:65" s="2" customFormat="1" ht="44.25" customHeight="1">
      <c r="A138" s="34"/>
      <c r="B138" s="35"/>
      <c r="C138" s="191" t="s">
        <v>160</v>
      </c>
      <c r="D138" s="191" t="s">
        <v>162</v>
      </c>
      <c r="E138" s="192" t="s">
        <v>1221</v>
      </c>
      <c r="F138" s="193" t="s">
        <v>1222</v>
      </c>
      <c r="G138" s="194" t="s">
        <v>229</v>
      </c>
      <c r="H138" s="195">
        <v>50</v>
      </c>
      <c r="I138" s="196"/>
      <c r="J138" s="197">
        <f>ROUND(I138*H138,2)</f>
        <v>0</v>
      </c>
      <c r="K138" s="193" t="s">
        <v>1021</v>
      </c>
      <c r="L138" s="39"/>
      <c r="M138" s="198" t="s">
        <v>1</v>
      </c>
      <c r="N138" s="199" t="s">
        <v>38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0.28999999999999998</v>
      </c>
      <c r="T138" s="201">
        <f>S138*H138</f>
        <v>14.499999999999998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166</v>
      </c>
      <c r="AT138" s="202" t="s">
        <v>162</v>
      </c>
      <c r="AU138" s="202" t="s">
        <v>82</v>
      </c>
      <c r="AY138" s="17" t="s">
        <v>159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80</v>
      </c>
      <c r="BK138" s="203">
        <f>ROUND(I138*H138,2)</f>
        <v>0</v>
      </c>
      <c r="BL138" s="17" t="s">
        <v>166</v>
      </c>
      <c r="BM138" s="202" t="s">
        <v>1223</v>
      </c>
    </row>
    <row r="139" spans="1:65" s="12" customFormat="1" ht="22.9" customHeight="1">
      <c r="B139" s="175"/>
      <c r="C139" s="176"/>
      <c r="D139" s="177" t="s">
        <v>72</v>
      </c>
      <c r="E139" s="189" t="s">
        <v>82</v>
      </c>
      <c r="F139" s="189" t="s">
        <v>1224</v>
      </c>
      <c r="G139" s="176"/>
      <c r="H139" s="176"/>
      <c r="I139" s="179"/>
      <c r="J139" s="190">
        <f>BK139</f>
        <v>0</v>
      </c>
      <c r="K139" s="176"/>
      <c r="L139" s="181"/>
      <c r="M139" s="182"/>
      <c r="N139" s="183"/>
      <c r="O139" s="183"/>
      <c r="P139" s="184">
        <f>SUM(P140:P143)</f>
        <v>0</v>
      </c>
      <c r="Q139" s="183"/>
      <c r="R139" s="184">
        <f>SUM(R140:R143)</f>
        <v>1.1378091000000001</v>
      </c>
      <c r="S139" s="183"/>
      <c r="T139" s="185">
        <f>SUM(T140:T143)</f>
        <v>0</v>
      </c>
      <c r="AR139" s="186" t="s">
        <v>80</v>
      </c>
      <c r="AT139" s="187" t="s">
        <v>72</v>
      </c>
      <c r="AU139" s="187" t="s">
        <v>80</v>
      </c>
      <c r="AY139" s="186" t="s">
        <v>159</v>
      </c>
      <c r="BK139" s="188">
        <f>SUM(BK140:BK143)</f>
        <v>0</v>
      </c>
    </row>
    <row r="140" spans="1:65" s="2" customFormat="1" ht="44.25" customHeight="1">
      <c r="A140" s="34"/>
      <c r="B140" s="35"/>
      <c r="C140" s="191" t="s">
        <v>195</v>
      </c>
      <c r="D140" s="191" t="s">
        <v>162</v>
      </c>
      <c r="E140" s="192" t="s">
        <v>1225</v>
      </c>
      <c r="F140" s="193" t="s">
        <v>1226</v>
      </c>
      <c r="G140" s="194" t="s">
        <v>229</v>
      </c>
      <c r="H140" s="195">
        <v>1</v>
      </c>
      <c r="I140" s="196"/>
      <c r="J140" s="197">
        <f>ROUND(I140*H140,2)</f>
        <v>0</v>
      </c>
      <c r="K140" s="193" t="s">
        <v>1021</v>
      </c>
      <c r="L140" s="39"/>
      <c r="M140" s="198" t="s">
        <v>1</v>
      </c>
      <c r="N140" s="199" t="s">
        <v>38</v>
      </c>
      <c r="O140" s="71"/>
      <c r="P140" s="200">
        <f>O140*H140</f>
        <v>0</v>
      </c>
      <c r="Q140" s="200">
        <v>2.9950000000000001E-2</v>
      </c>
      <c r="R140" s="200">
        <f>Q140*H140</f>
        <v>2.9950000000000001E-2</v>
      </c>
      <c r="S140" s="200">
        <v>0</v>
      </c>
      <c r="T140" s="20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2" t="s">
        <v>166</v>
      </c>
      <c r="AT140" s="202" t="s">
        <v>162</v>
      </c>
      <c r="AU140" s="202" t="s">
        <v>82</v>
      </c>
      <c r="AY140" s="17" t="s">
        <v>159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7" t="s">
        <v>80</v>
      </c>
      <c r="BK140" s="203">
        <f>ROUND(I140*H140,2)</f>
        <v>0</v>
      </c>
      <c r="BL140" s="17" t="s">
        <v>166</v>
      </c>
      <c r="BM140" s="202" t="s">
        <v>1227</v>
      </c>
    </row>
    <row r="141" spans="1:65" s="2" customFormat="1" ht="16.5" customHeight="1">
      <c r="A141" s="34"/>
      <c r="B141" s="35"/>
      <c r="C141" s="227" t="s">
        <v>202</v>
      </c>
      <c r="D141" s="227" t="s">
        <v>188</v>
      </c>
      <c r="E141" s="228" t="s">
        <v>1228</v>
      </c>
      <c r="F141" s="229" t="s">
        <v>1229</v>
      </c>
      <c r="G141" s="230" t="s">
        <v>198</v>
      </c>
      <c r="H141" s="231">
        <v>1</v>
      </c>
      <c r="I141" s="232"/>
      <c r="J141" s="233">
        <f>ROUND(I141*H141,2)</f>
        <v>0</v>
      </c>
      <c r="K141" s="229" t="s">
        <v>1021</v>
      </c>
      <c r="L141" s="234"/>
      <c r="M141" s="235" t="s">
        <v>1</v>
      </c>
      <c r="N141" s="236" t="s">
        <v>38</v>
      </c>
      <c r="O141" s="71"/>
      <c r="P141" s="200">
        <f>O141*H141</f>
        <v>0</v>
      </c>
      <c r="Q141" s="200">
        <v>0.79</v>
      </c>
      <c r="R141" s="200">
        <f>Q141*H141</f>
        <v>0.79</v>
      </c>
      <c r="S141" s="200">
        <v>0</v>
      </c>
      <c r="T141" s="20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192</v>
      </c>
      <c r="AT141" s="202" t="s">
        <v>188</v>
      </c>
      <c r="AU141" s="202" t="s">
        <v>82</v>
      </c>
      <c r="AY141" s="17" t="s">
        <v>159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80</v>
      </c>
      <c r="BK141" s="203">
        <f>ROUND(I141*H141,2)</f>
        <v>0</v>
      </c>
      <c r="BL141" s="17" t="s">
        <v>166</v>
      </c>
      <c r="BM141" s="202" t="s">
        <v>1230</v>
      </c>
    </row>
    <row r="142" spans="1:65" s="2" customFormat="1" ht="33" customHeight="1">
      <c r="A142" s="34"/>
      <c r="B142" s="35"/>
      <c r="C142" s="191" t="s">
        <v>192</v>
      </c>
      <c r="D142" s="191" t="s">
        <v>162</v>
      </c>
      <c r="E142" s="192" t="s">
        <v>1231</v>
      </c>
      <c r="F142" s="193" t="s">
        <v>1232</v>
      </c>
      <c r="G142" s="194" t="s">
        <v>191</v>
      </c>
      <c r="H142" s="195">
        <v>0.23799999999999999</v>
      </c>
      <c r="I142" s="196"/>
      <c r="J142" s="197">
        <f>ROUND(I142*H142,2)</f>
        <v>0</v>
      </c>
      <c r="K142" s="193" t="s">
        <v>1021</v>
      </c>
      <c r="L142" s="39"/>
      <c r="M142" s="198" t="s">
        <v>1</v>
      </c>
      <c r="N142" s="199" t="s">
        <v>38</v>
      </c>
      <c r="O142" s="71"/>
      <c r="P142" s="200">
        <f>O142*H142</f>
        <v>0</v>
      </c>
      <c r="Q142" s="200">
        <v>0.10445</v>
      </c>
      <c r="R142" s="200">
        <f>Q142*H142</f>
        <v>2.4859099999999999E-2</v>
      </c>
      <c r="S142" s="200">
        <v>0</v>
      </c>
      <c r="T142" s="20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2" t="s">
        <v>166</v>
      </c>
      <c r="AT142" s="202" t="s">
        <v>162</v>
      </c>
      <c r="AU142" s="202" t="s">
        <v>82</v>
      </c>
      <c r="AY142" s="17" t="s">
        <v>159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" t="s">
        <v>80</v>
      </c>
      <c r="BK142" s="203">
        <f>ROUND(I142*H142,2)</f>
        <v>0</v>
      </c>
      <c r="BL142" s="17" t="s">
        <v>166</v>
      </c>
      <c r="BM142" s="202" t="s">
        <v>1233</v>
      </c>
    </row>
    <row r="143" spans="1:65" s="2" customFormat="1" ht="24">
      <c r="A143" s="34"/>
      <c r="B143" s="35"/>
      <c r="C143" s="227" t="s">
        <v>211</v>
      </c>
      <c r="D143" s="227" t="s">
        <v>188</v>
      </c>
      <c r="E143" s="228" t="s">
        <v>1234</v>
      </c>
      <c r="F143" s="229" t="s">
        <v>1235</v>
      </c>
      <c r="G143" s="230" t="s">
        <v>198</v>
      </c>
      <c r="H143" s="231">
        <v>1</v>
      </c>
      <c r="I143" s="232"/>
      <c r="J143" s="233">
        <f>ROUND(I143*H143,2)</f>
        <v>0</v>
      </c>
      <c r="K143" s="229" t="s">
        <v>1021</v>
      </c>
      <c r="L143" s="234"/>
      <c r="M143" s="235" t="s">
        <v>1</v>
      </c>
      <c r="N143" s="236" t="s">
        <v>38</v>
      </c>
      <c r="O143" s="71"/>
      <c r="P143" s="200">
        <f>O143*H143</f>
        <v>0</v>
      </c>
      <c r="Q143" s="200">
        <v>0.29299999999999998</v>
      </c>
      <c r="R143" s="200">
        <f>Q143*H143</f>
        <v>0.29299999999999998</v>
      </c>
      <c r="S143" s="200">
        <v>0</v>
      </c>
      <c r="T143" s="20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2" t="s">
        <v>192</v>
      </c>
      <c r="AT143" s="202" t="s">
        <v>188</v>
      </c>
      <c r="AU143" s="202" t="s">
        <v>82</v>
      </c>
      <c r="AY143" s="17" t="s">
        <v>159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" t="s">
        <v>80</v>
      </c>
      <c r="BK143" s="203">
        <f>ROUND(I143*H143,2)</f>
        <v>0</v>
      </c>
      <c r="BL143" s="17" t="s">
        <v>166</v>
      </c>
      <c r="BM143" s="202" t="s">
        <v>1236</v>
      </c>
    </row>
    <row r="144" spans="1:65" s="12" customFormat="1" ht="22.9" customHeight="1">
      <c r="B144" s="175"/>
      <c r="C144" s="176"/>
      <c r="D144" s="177" t="s">
        <v>72</v>
      </c>
      <c r="E144" s="189" t="s">
        <v>211</v>
      </c>
      <c r="F144" s="189" t="s">
        <v>1044</v>
      </c>
      <c r="G144" s="176"/>
      <c r="H144" s="176"/>
      <c r="I144" s="179"/>
      <c r="J144" s="190">
        <f>BK144</f>
        <v>0</v>
      </c>
      <c r="K144" s="176"/>
      <c r="L144" s="181"/>
      <c r="M144" s="182"/>
      <c r="N144" s="183"/>
      <c r="O144" s="183"/>
      <c r="P144" s="184">
        <f>SUM(P145:P155)</f>
        <v>0</v>
      </c>
      <c r="Q144" s="183"/>
      <c r="R144" s="184">
        <f>SUM(R145:R155)</f>
        <v>0</v>
      </c>
      <c r="S144" s="183"/>
      <c r="T144" s="185">
        <f>SUM(T145:T155)</f>
        <v>22.059220000000003</v>
      </c>
      <c r="AR144" s="186" t="s">
        <v>80</v>
      </c>
      <c r="AT144" s="187" t="s">
        <v>72</v>
      </c>
      <c r="AU144" s="187" t="s">
        <v>80</v>
      </c>
      <c r="AY144" s="186" t="s">
        <v>159</v>
      </c>
      <c r="BK144" s="188">
        <f>SUM(BK145:BK155)</f>
        <v>0</v>
      </c>
    </row>
    <row r="145" spans="1:65" s="2" customFormat="1" ht="33" customHeight="1">
      <c r="A145" s="34"/>
      <c r="B145" s="35"/>
      <c r="C145" s="191" t="s">
        <v>216</v>
      </c>
      <c r="D145" s="191" t="s">
        <v>162</v>
      </c>
      <c r="E145" s="192" t="s">
        <v>1237</v>
      </c>
      <c r="F145" s="193" t="s">
        <v>1238</v>
      </c>
      <c r="G145" s="194" t="s">
        <v>198</v>
      </c>
      <c r="H145" s="195">
        <v>10</v>
      </c>
      <c r="I145" s="196"/>
      <c r="J145" s="197">
        <f>ROUND(I145*H145,2)</f>
        <v>0</v>
      </c>
      <c r="K145" s="193" t="s">
        <v>1021</v>
      </c>
      <c r="L145" s="39"/>
      <c r="M145" s="198" t="s">
        <v>1</v>
      </c>
      <c r="N145" s="199" t="s">
        <v>38</v>
      </c>
      <c r="O145" s="71"/>
      <c r="P145" s="200">
        <f>O145*H145</f>
        <v>0</v>
      </c>
      <c r="Q145" s="200">
        <v>0</v>
      </c>
      <c r="R145" s="200">
        <f>Q145*H145</f>
        <v>0</v>
      </c>
      <c r="S145" s="200">
        <v>0.16800000000000001</v>
      </c>
      <c r="T145" s="201">
        <f>S145*H145</f>
        <v>1.6800000000000002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166</v>
      </c>
      <c r="AT145" s="202" t="s">
        <v>162</v>
      </c>
      <c r="AU145" s="202" t="s">
        <v>82</v>
      </c>
      <c r="AY145" s="17" t="s">
        <v>159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80</v>
      </c>
      <c r="BK145" s="203">
        <f>ROUND(I145*H145,2)</f>
        <v>0</v>
      </c>
      <c r="BL145" s="17" t="s">
        <v>166</v>
      </c>
      <c r="BM145" s="202" t="s">
        <v>1239</v>
      </c>
    </row>
    <row r="146" spans="1:65" s="2" customFormat="1" ht="33" customHeight="1">
      <c r="A146" s="34"/>
      <c r="B146" s="35"/>
      <c r="C146" s="191" t="s">
        <v>232</v>
      </c>
      <c r="D146" s="191" t="s">
        <v>162</v>
      </c>
      <c r="E146" s="192" t="s">
        <v>1126</v>
      </c>
      <c r="F146" s="193" t="s">
        <v>1127</v>
      </c>
      <c r="G146" s="194" t="s">
        <v>191</v>
      </c>
      <c r="H146" s="195">
        <v>1</v>
      </c>
      <c r="I146" s="196"/>
      <c r="J146" s="197">
        <f>ROUND(I146*H146,2)</f>
        <v>0</v>
      </c>
      <c r="K146" s="193" t="s">
        <v>1021</v>
      </c>
      <c r="L146" s="39"/>
      <c r="M146" s="198" t="s">
        <v>1</v>
      </c>
      <c r="N146" s="199" t="s">
        <v>38</v>
      </c>
      <c r="O146" s="71"/>
      <c r="P146" s="200">
        <f>O146*H146</f>
        <v>0</v>
      </c>
      <c r="Q146" s="200">
        <v>0</v>
      </c>
      <c r="R146" s="200">
        <f>Q146*H146</f>
        <v>0</v>
      </c>
      <c r="S146" s="200">
        <v>1</v>
      </c>
      <c r="T146" s="201">
        <f>S146*H146</f>
        <v>1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2" t="s">
        <v>166</v>
      </c>
      <c r="AT146" s="202" t="s">
        <v>162</v>
      </c>
      <c r="AU146" s="202" t="s">
        <v>82</v>
      </c>
      <c r="AY146" s="17" t="s">
        <v>159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7" t="s">
        <v>80</v>
      </c>
      <c r="BK146" s="203">
        <f>ROUND(I146*H146,2)</f>
        <v>0</v>
      </c>
      <c r="BL146" s="17" t="s">
        <v>166</v>
      </c>
      <c r="BM146" s="202" t="s">
        <v>1240</v>
      </c>
    </row>
    <row r="147" spans="1:65" s="2" customFormat="1" ht="33" customHeight="1">
      <c r="A147" s="34"/>
      <c r="B147" s="35"/>
      <c r="C147" s="191" t="s">
        <v>222</v>
      </c>
      <c r="D147" s="191" t="s">
        <v>162</v>
      </c>
      <c r="E147" s="192" t="s">
        <v>1241</v>
      </c>
      <c r="F147" s="193" t="s">
        <v>1242</v>
      </c>
      <c r="G147" s="194" t="s">
        <v>198</v>
      </c>
      <c r="H147" s="195">
        <v>103</v>
      </c>
      <c r="I147" s="196"/>
      <c r="J147" s="197">
        <f>ROUND(I147*H147,2)</f>
        <v>0</v>
      </c>
      <c r="K147" s="193" t="s">
        <v>1021</v>
      </c>
      <c r="L147" s="39"/>
      <c r="M147" s="198" t="s">
        <v>1</v>
      </c>
      <c r="N147" s="199" t="s">
        <v>38</v>
      </c>
      <c r="O147" s="71"/>
      <c r="P147" s="200">
        <f>O147*H147</f>
        <v>0</v>
      </c>
      <c r="Q147" s="200">
        <v>0</v>
      </c>
      <c r="R147" s="200">
        <f>Q147*H147</f>
        <v>0</v>
      </c>
      <c r="S147" s="200">
        <v>0.16500000000000001</v>
      </c>
      <c r="T147" s="201">
        <f>S147*H147</f>
        <v>16.995000000000001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166</v>
      </c>
      <c r="AT147" s="202" t="s">
        <v>162</v>
      </c>
      <c r="AU147" s="202" t="s">
        <v>82</v>
      </c>
      <c r="AY147" s="17" t="s">
        <v>159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80</v>
      </c>
      <c r="BK147" s="203">
        <f>ROUND(I147*H147,2)</f>
        <v>0</v>
      </c>
      <c r="BL147" s="17" t="s">
        <v>166</v>
      </c>
      <c r="BM147" s="202" t="s">
        <v>1243</v>
      </c>
    </row>
    <row r="148" spans="1:65" s="2" customFormat="1" ht="24">
      <c r="A148" s="34"/>
      <c r="B148" s="35"/>
      <c r="C148" s="191" t="s">
        <v>226</v>
      </c>
      <c r="D148" s="191" t="s">
        <v>162</v>
      </c>
      <c r="E148" s="192" t="s">
        <v>1244</v>
      </c>
      <c r="F148" s="193" t="s">
        <v>1245</v>
      </c>
      <c r="G148" s="194" t="s">
        <v>229</v>
      </c>
      <c r="H148" s="195">
        <v>339</v>
      </c>
      <c r="I148" s="196"/>
      <c r="J148" s="197">
        <f>ROUND(I148*H148,2)</f>
        <v>0</v>
      </c>
      <c r="K148" s="193" t="s">
        <v>1021</v>
      </c>
      <c r="L148" s="39"/>
      <c r="M148" s="198" t="s">
        <v>1</v>
      </c>
      <c r="N148" s="199" t="s">
        <v>38</v>
      </c>
      <c r="O148" s="71"/>
      <c r="P148" s="200">
        <f>O148*H148</f>
        <v>0</v>
      </c>
      <c r="Q148" s="200">
        <v>0</v>
      </c>
      <c r="R148" s="200">
        <f>Q148*H148</f>
        <v>0</v>
      </c>
      <c r="S148" s="200">
        <v>1.98E-3</v>
      </c>
      <c r="T148" s="201">
        <f>S148*H148</f>
        <v>0.67122000000000004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2" t="s">
        <v>166</v>
      </c>
      <c r="AT148" s="202" t="s">
        <v>162</v>
      </c>
      <c r="AU148" s="202" t="s">
        <v>82</v>
      </c>
      <c r="AY148" s="17" t="s">
        <v>159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7" t="s">
        <v>80</v>
      </c>
      <c r="BK148" s="203">
        <f>ROUND(I148*H148,2)</f>
        <v>0</v>
      </c>
      <c r="BL148" s="17" t="s">
        <v>166</v>
      </c>
      <c r="BM148" s="202" t="s">
        <v>1246</v>
      </c>
    </row>
    <row r="149" spans="1:65" s="2" customFormat="1" ht="33" customHeight="1">
      <c r="A149" s="34"/>
      <c r="B149" s="35"/>
      <c r="C149" s="191" t="s">
        <v>236</v>
      </c>
      <c r="D149" s="191" t="s">
        <v>162</v>
      </c>
      <c r="E149" s="192" t="s">
        <v>1129</v>
      </c>
      <c r="F149" s="193" t="s">
        <v>1130</v>
      </c>
      <c r="G149" s="194" t="s">
        <v>165</v>
      </c>
      <c r="H149" s="195">
        <v>48</v>
      </c>
      <c r="I149" s="196"/>
      <c r="J149" s="197">
        <f>ROUND(I149*H149,2)</f>
        <v>0</v>
      </c>
      <c r="K149" s="193" t="s">
        <v>1021</v>
      </c>
      <c r="L149" s="39"/>
      <c r="M149" s="198" t="s">
        <v>1</v>
      </c>
      <c r="N149" s="199" t="s">
        <v>38</v>
      </c>
      <c r="O149" s="71"/>
      <c r="P149" s="200">
        <f>O149*H149</f>
        <v>0</v>
      </c>
      <c r="Q149" s="200">
        <v>0</v>
      </c>
      <c r="R149" s="200">
        <f>Q149*H149</f>
        <v>0</v>
      </c>
      <c r="S149" s="200">
        <v>8.9999999999999993E-3</v>
      </c>
      <c r="T149" s="201">
        <f>S149*H149</f>
        <v>0.43199999999999994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2" t="s">
        <v>166</v>
      </c>
      <c r="AT149" s="202" t="s">
        <v>162</v>
      </c>
      <c r="AU149" s="202" t="s">
        <v>82</v>
      </c>
      <c r="AY149" s="17" t="s">
        <v>159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7" t="s">
        <v>80</v>
      </c>
      <c r="BK149" s="203">
        <f>ROUND(I149*H149,2)</f>
        <v>0</v>
      </c>
      <c r="BL149" s="17" t="s">
        <v>166</v>
      </c>
      <c r="BM149" s="202" t="s">
        <v>1247</v>
      </c>
    </row>
    <row r="150" spans="1:65" s="13" customFormat="1">
      <c r="B150" s="204"/>
      <c r="C150" s="205"/>
      <c r="D150" s="206" t="s">
        <v>168</v>
      </c>
      <c r="E150" s="207" t="s">
        <v>1</v>
      </c>
      <c r="F150" s="208" t="s">
        <v>1248</v>
      </c>
      <c r="G150" s="205"/>
      <c r="H150" s="209">
        <v>48</v>
      </c>
      <c r="I150" s="210"/>
      <c r="J150" s="205"/>
      <c r="K150" s="205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168</v>
      </c>
      <c r="AU150" s="215" t="s">
        <v>82</v>
      </c>
      <c r="AV150" s="13" t="s">
        <v>82</v>
      </c>
      <c r="AW150" s="13" t="s">
        <v>30</v>
      </c>
      <c r="AX150" s="13" t="s">
        <v>80</v>
      </c>
      <c r="AY150" s="215" t="s">
        <v>159</v>
      </c>
    </row>
    <row r="151" spans="1:65" s="2" customFormat="1" ht="33" customHeight="1">
      <c r="A151" s="34"/>
      <c r="B151" s="35"/>
      <c r="C151" s="191" t="s">
        <v>8</v>
      </c>
      <c r="D151" s="191" t="s">
        <v>162</v>
      </c>
      <c r="E151" s="192" t="s">
        <v>1133</v>
      </c>
      <c r="F151" s="193" t="s">
        <v>1134</v>
      </c>
      <c r="G151" s="194" t="s">
        <v>165</v>
      </c>
      <c r="H151" s="195">
        <v>15</v>
      </c>
      <c r="I151" s="196"/>
      <c r="J151" s="197">
        <f>ROUND(I151*H151,2)</f>
        <v>0</v>
      </c>
      <c r="K151" s="193" t="s">
        <v>1021</v>
      </c>
      <c r="L151" s="39"/>
      <c r="M151" s="198" t="s">
        <v>1</v>
      </c>
      <c r="N151" s="199" t="s">
        <v>38</v>
      </c>
      <c r="O151" s="71"/>
      <c r="P151" s="200">
        <f>O151*H151</f>
        <v>0</v>
      </c>
      <c r="Q151" s="200">
        <v>0</v>
      </c>
      <c r="R151" s="200">
        <f>Q151*H151</f>
        <v>0</v>
      </c>
      <c r="S151" s="200">
        <v>8.9999999999999993E-3</v>
      </c>
      <c r="T151" s="201">
        <f>S151*H151</f>
        <v>0.13499999999999998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2" t="s">
        <v>166</v>
      </c>
      <c r="AT151" s="202" t="s">
        <v>162</v>
      </c>
      <c r="AU151" s="202" t="s">
        <v>82</v>
      </c>
      <c r="AY151" s="17" t="s">
        <v>159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" t="s">
        <v>80</v>
      </c>
      <c r="BK151" s="203">
        <f>ROUND(I151*H151,2)</f>
        <v>0</v>
      </c>
      <c r="BL151" s="17" t="s">
        <v>166</v>
      </c>
      <c r="BM151" s="202" t="s">
        <v>1249</v>
      </c>
    </row>
    <row r="152" spans="1:65" s="13" customFormat="1">
      <c r="B152" s="204"/>
      <c r="C152" s="205"/>
      <c r="D152" s="206" t="s">
        <v>168</v>
      </c>
      <c r="E152" s="207" t="s">
        <v>1</v>
      </c>
      <c r="F152" s="208" t="s">
        <v>1250</v>
      </c>
      <c r="G152" s="205"/>
      <c r="H152" s="209">
        <v>15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168</v>
      </c>
      <c r="AU152" s="215" t="s">
        <v>82</v>
      </c>
      <c r="AV152" s="13" t="s">
        <v>82</v>
      </c>
      <c r="AW152" s="13" t="s">
        <v>30</v>
      </c>
      <c r="AX152" s="13" t="s">
        <v>73</v>
      </c>
      <c r="AY152" s="215" t="s">
        <v>159</v>
      </c>
    </row>
    <row r="153" spans="1:65" s="14" customFormat="1">
      <c r="B153" s="216"/>
      <c r="C153" s="217"/>
      <c r="D153" s="206" t="s">
        <v>168</v>
      </c>
      <c r="E153" s="218" t="s">
        <v>1</v>
      </c>
      <c r="F153" s="219" t="s">
        <v>173</v>
      </c>
      <c r="G153" s="217"/>
      <c r="H153" s="220">
        <v>15</v>
      </c>
      <c r="I153" s="221"/>
      <c r="J153" s="217"/>
      <c r="K153" s="217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168</v>
      </c>
      <c r="AU153" s="226" t="s">
        <v>82</v>
      </c>
      <c r="AV153" s="14" t="s">
        <v>166</v>
      </c>
      <c r="AW153" s="14" t="s">
        <v>30</v>
      </c>
      <c r="AX153" s="14" t="s">
        <v>80</v>
      </c>
      <c r="AY153" s="226" t="s">
        <v>159</v>
      </c>
    </row>
    <row r="154" spans="1:65" s="2" customFormat="1" ht="24">
      <c r="A154" s="34"/>
      <c r="B154" s="35"/>
      <c r="C154" s="191" t="s">
        <v>245</v>
      </c>
      <c r="D154" s="191" t="s">
        <v>162</v>
      </c>
      <c r="E154" s="192" t="s">
        <v>1251</v>
      </c>
      <c r="F154" s="193" t="s">
        <v>1252</v>
      </c>
      <c r="G154" s="194" t="s">
        <v>198</v>
      </c>
      <c r="H154" s="195">
        <v>3</v>
      </c>
      <c r="I154" s="196"/>
      <c r="J154" s="197">
        <f>ROUND(I154*H154,2)</f>
        <v>0</v>
      </c>
      <c r="K154" s="193" t="s">
        <v>1021</v>
      </c>
      <c r="L154" s="39"/>
      <c r="M154" s="198" t="s">
        <v>1</v>
      </c>
      <c r="N154" s="199" t="s">
        <v>38</v>
      </c>
      <c r="O154" s="71"/>
      <c r="P154" s="200">
        <f>O154*H154</f>
        <v>0</v>
      </c>
      <c r="Q154" s="200">
        <v>0</v>
      </c>
      <c r="R154" s="200">
        <f>Q154*H154</f>
        <v>0</v>
      </c>
      <c r="S154" s="200">
        <v>0.192</v>
      </c>
      <c r="T154" s="201">
        <f>S154*H154</f>
        <v>0.57600000000000007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2" t="s">
        <v>166</v>
      </c>
      <c r="AT154" s="202" t="s">
        <v>162</v>
      </c>
      <c r="AU154" s="202" t="s">
        <v>82</v>
      </c>
      <c r="AY154" s="17" t="s">
        <v>159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7" t="s">
        <v>80</v>
      </c>
      <c r="BK154" s="203">
        <f>ROUND(I154*H154,2)</f>
        <v>0</v>
      </c>
      <c r="BL154" s="17" t="s">
        <v>166</v>
      </c>
      <c r="BM154" s="202" t="s">
        <v>1253</v>
      </c>
    </row>
    <row r="155" spans="1:65" s="2" customFormat="1" ht="24">
      <c r="A155" s="34"/>
      <c r="B155" s="35"/>
      <c r="C155" s="191" t="s">
        <v>251</v>
      </c>
      <c r="D155" s="191" t="s">
        <v>162</v>
      </c>
      <c r="E155" s="192" t="s">
        <v>1254</v>
      </c>
      <c r="F155" s="193" t="s">
        <v>1255</v>
      </c>
      <c r="G155" s="194" t="s">
        <v>198</v>
      </c>
      <c r="H155" s="195">
        <v>2</v>
      </c>
      <c r="I155" s="196"/>
      <c r="J155" s="197">
        <f>ROUND(I155*H155,2)</f>
        <v>0</v>
      </c>
      <c r="K155" s="193" t="s">
        <v>1021</v>
      </c>
      <c r="L155" s="39"/>
      <c r="M155" s="198" t="s">
        <v>1</v>
      </c>
      <c r="N155" s="199" t="s">
        <v>38</v>
      </c>
      <c r="O155" s="71"/>
      <c r="P155" s="200">
        <f>O155*H155</f>
        <v>0</v>
      </c>
      <c r="Q155" s="200">
        <v>0</v>
      </c>
      <c r="R155" s="200">
        <f>Q155*H155</f>
        <v>0</v>
      </c>
      <c r="S155" s="200">
        <v>0.28499999999999998</v>
      </c>
      <c r="T155" s="201">
        <f>S155*H155</f>
        <v>0.56999999999999995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166</v>
      </c>
      <c r="AT155" s="202" t="s">
        <v>162</v>
      </c>
      <c r="AU155" s="202" t="s">
        <v>82</v>
      </c>
      <c r="AY155" s="17" t="s">
        <v>159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80</v>
      </c>
      <c r="BK155" s="203">
        <f>ROUND(I155*H155,2)</f>
        <v>0</v>
      </c>
      <c r="BL155" s="17" t="s">
        <v>166</v>
      </c>
      <c r="BM155" s="202" t="s">
        <v>1256</v>
      </c>
    </row>
    <row r="156" spans="1:65" s="12" customFormat="1" ht="22.9" customHeight="1">
      <c r="B156" s="175"/>
      <c r="C156" s="176"/>
      <c r="D156" s="177" t="s">
        <v>72</v>
      </c>
      <c r="E156" s="189" t="s">
        <v>1065</v>
      </c>
      <c r="F156" s="189" t="s">
        <v>1066</v>
      </c>
      <c r="G156" s="176"/>
      <c r="H156" s="176"/>
      <c r="I156" s="179"/>
      <c r="J156" s="190">
        <f>BK156</f>
        <v>0</v>
      </c>
      <c r="K156" s="176"/>
      <c r="L156" s="181"/>
      <c r="M156" s="182"/>
      <c r="N156" s="183"/>
      <c r="O156" s="183"/>
      <c r="P156" s="184">
        <f>SUM(P157:P169)</f>
        <v>0</v>
      </c>
      <c r="Q156" s="183"/>
      <c r="R156" s="184">
        <f>SUM(R157:R169)</f>
        <v>0</v>
      </c>
      <c r="S156" s="183"/>
      <c r="T156" s="185">
        <f>SUM(T157:T169)</f>
        <v>0</v>
      </c>
      <c r="AR156" s="186" t="s">
        <v>80</v>
      </c>
      <c r="AT156" s="187" t="s">
        <v>72</v>
      </c>
      <c r="AU156" s="187" t="s">
        <v>80</v>
      </c>
      <c r="AY156" s="186" t="s">
        <v>159</v>
      </c>
      <c r="BK156" s="188">
        <f>SUM(BK157:BK169)</f>
        <v>0</v>
      </c>
    </row>
    <row r="157" spans="1:65" s="2" customFormat="1" ht="21.75" customHeight="1">
      <c r="A157" s="34"/>
      <c r="B157" s="35"/>
      <c r="C157" s="191" t="s">
        <v>256</v>
      </c>
      <c r="D157" s="191" t="s">
        <v>162</v>
      </c>
      <c r="E157" s="192" t="s">
        <v>1067</v>
      </c>
      <c r="F157" s="193" t="s">
        <v>1068</v>
      </c>
      <c r="G157" s="194" t="s">
        <v>191</v>
      </c>
      <c r="H157" s="195">
        <v>162.309</v>
      </c>
      <c r="I157" s="196"/>
      <c r="J157" s="197">
        <f>ROUND(I157*H157,2)</f>
        <v>0</v>
      </c>
      <c r="K157" s="193" t="s">
        <v>1021</v>
      </c>
      <c r="L157" s="39"/>
      <c r="M157" s="198" t="s">
        <v>1</v>
      </c>
      <c r="N157" s="199" t="s">
        <v>38</v>
      </c>
      <c r="O157" s="71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2" t="s">
        <v>166</v>
      </c>
      <c r="AT157" s="202" t="s">
        <v>162</v>
      </c>
      <c r="AU157" s="202" t="s">
        <v>82</v>
      </c>
      <c r="AY157" s="17" t="s">
        <v>159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7" t="s">
        <v>80</v>
      </c>
      <c r="BK157" s="203">
        <f>ROUND(I157*H157,2)</f>
        <v>0</v>
      </c>
      <c r="BL157" s="17" t="s">
        <v>166</v>
      </c>
      <c r="BM157" s="202" t="s">
        <v>1257</v>
      </c>
    </row>
    <row r="158" spans="1:65" s="2" customFormat="1" ht="24">
      <c r="A158" s="34"/>
      <c r="B158" s="35"/>
      <c r="C158" s="191" t="s">
        <v>262</v>
      </c>
      <c r="D158" s="191" t="s">
        <v>162</v>
      </c>
      <c r="E158" s="192" t="s">
        <v>1070</v>
      </c>
      <c r="F158" s="193" t="s">
        <v>1071</v>
      </c>
      <c r="G158" s="194" t="s">
        <v>191</v>
      </c>
      <c r="H158" s="195">
        <v>162.309</v>
      </c>
      <c r="I158" s="196"/>
      <c r="J158" s="197">
        <f>ROUND(I158*H158,2)</f>
        <v>0</v>
      </c>
      <c r="K158" s="193" t="s">
        <v>1021</v>
      </c>
      <c r="L158" s="39"/>
      <c r="M158" s="198" t="s">
        <v>1</v>
      </c>
      <c r="N158" s="199" t="s">
        <v>38</v>
      </c>
      <c r="O158" s="71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2" t="s">
        <v>166</v>
      </c>
      <c r="AT158" s="202" t="s">
        <v>162</v>
      </c>
      <c r="AU158" s="202" t="s">
        <v>82</v>
      </c>
      <c r="AY158" s="17" t="s">
        <v>159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7" t="s">
        <v>80</v>
      </c>
      <c r="BK158" s="203">
        <f>ROUND(I158*H158,2)</f>
        <v>0</v>
      </c>
      <c r="BL158" s="17" t="s">
        <v>166</v>
      </c>
      <c r="BM158" s="202" t="s">
        <v>1258</v>
      </c>
    </row>
    <row r="159" spans="1:65" s="2" customFormat="1" ht="24">
      <c r="A159" s="34"/>
      <c r="B159" s="35"/>
      <c r="C159" s="191" t="s">
        <v>267</v>
      </c>
      <c r="D159" s="191" t="s">
        <v>162</v>
      </c>
      <c r="E159" s="192" t="s">
        <v>1073</v>
      </c>
      <c r="F159" s="193" t="s">
        <v>1074</v>
      </c>
      <c r="G159" s="194" t="s">
        <v>191</v>
      </c>
      <c r="H159" s="195">
        <v>3083.8710000000001</v>
      </c>
      <c r="I159" s="196"/>
      <c r="J159" s="197">
        <f>ROUND(I159*H159,2)</f>
        <v>0</v>
      </c>
      <c r="K159" s="193" t="s">
        <v>1021</v>
      </c>
      <c r="L159" s="39"/>
      <c r="M159" s="198" t="s">
        <v>1</v>
      </c>
      <c r="N159" s="199" t="s">
        <v>38</v>
      </c>
      <c r="O159" s="71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2" t="s">
        <v>166</v>
      </c>
      <c r="AT159" s="202" t="s">
        <v>162</v>
      </c>
      <c r="AU159" s="202" t="s">
        <v>82</v>
      </c>
      <c r="AY159" s="17" t="s">
        <v>159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7" t="s">
        <v>80</v>
      </c>
      <c r="BK159" s="203">
        <f>ROUND(I159*H159,2)</f>
        <v>0</v>
      </c>
      <c r="BL159" s="17" t="s">
        <v>166</v>
      </c>
      <c r="BM159" s="202" t="s">
        <v>1259</v>
      </c>
    </row>
    <row r="160" spans="1:65" s="13" customFormat="1">
      <c r="B160" s="204"/>
      <c r="C160" s="205"/>
      <c r="D160" s="206" t="s">
        <v>168</v>
      </c>
      <c r="E160" s="205"/>
      <c r="F160" s="208" t="s">
        <v>1260</v>
      </c>
      <c r="G160" s="205"/>
      <c r="H160" s="209">
        <v>3083.8710000000001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168</v>
      </c>
      <c r="AU160" s="215" t="s">
        <v>82</v>
      </c>
      <c r="AV160" s="13" t="s">
        <v>82</v>
      </c>
      <c r="AW160" s="13" t="s">
        <v>4</v>
      </c>
      <c r="AX160" s="13" t="s">
        <v>80</v>
      </c>
      <c r="AY160" s="215" t="s">
        <v>159</v>
      </c>
    </row>
    <row r="161" spans="1:65" s="2" customFormat="1" ht="16.5" customHeight="1">
      <c r="A161" s="34"/>
      <c r="B161" s="35"/>
      <c r="C161" s="191" t="s">
        <v>7</v>
      </c>
      <c r="D161" s="191" t="s">
        <v>162</v>
      </c>
      <c r="E161" s="192" t="s">
        <v>1077</v>
      </c>
      <c r="F161" s="193" t="s">
        <v>1078</v>
      </c>
      <c r="G161" s="194" t="s">
        <v>191</v>
      </c>
      <c r="H161" s="195">
        <v>162.309</v>
      </c>
      <c r="I161" s="196"/>
      <c r="J161" s="197">
        <f>ROUND(I161*H161,2)</f>
        <v>0</v>
      </c>
      <c r="K161" s="193" t="s">
        <v>1021</v>
      </c>
      <c r="L161" s="39"/>
      <c r="M161" s="198" t="s">
        <v>1</v>
      </c>
      <c r="N161" s="199" t="s">
        <v>38</v>
      </c>
      <c r="O161" s="71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2" t="s">
        <v>166</v>
      </c>
      <c r="AT161" s="202" t="s">
        <v>162</v>
      </c>
      <c r="AU161" s="202" t="s">
        <v>82</v>
      </c>
      <c r="AY161" s="17" t="s">
        <v>159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7" t="s">
        <v>80</v>
      </c>
      <c r="BK161" s="203">
        <f>ROUND(I161*H161,2)</f>
        <v>0</v>
      </c>
      <c r="BL161" s="17" t="s">
        <v>166</v>
      </c>
      <c r="BM161" s="202" t="s">
        <v>1261</v>
      </c>
    </row>
    <row r="162" spans="1:65" s="2" customFormat="1" ht="55.5" customHeight="1">
      <c r="A162" s="34"/>
      <c r="B162" s="35"/>
      <c r="C162" s="191" t="s">
        <v>276</v>
      </c>
      <c r="D162" s="191" t="s">
        <v>162</v>
      </c>
      <c r="E162" s="192" t="s">
        <v>1080</v>
      </c>
      <c r="F162" s="193" t="s">
        <v>1081</v>
      </c>
      <c r="G162" s="194" t="s">
        <v>191</v>
      </c>
      <c r="H162" s="195">
        <v>1.5669999999999999</v>
      </c>
      <c r="I162" s="196"/>
      <c r="J162" s="197">
        <f>ROUND(I162*H162,2)</f>
        <v>0</v>
      </c>
      <c r="K162" s="193" t="s">
        <v>1</v>
      </c>
      <c r="L162" s="39"/>
      <c r="M162" s="198" t="s">
        <v>1</v>
      </c>
      <c r="N162" s="199" t="s">
        <v>38</v>
      </c>
      <c r="O162" s="71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2" t="s">
        <v>166</v>
      </c>
      <c r="AT162" s="202" t="s">
        <v>162</v>
      </c>
      <c r="AU162" s="202" t="s">
        <v>82</v>
      </c>
      <c r="AY162" s="17" t="s">
        <v>159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7" t="s">
        <v>80</v>
      </c>
      <c r="BK162" s="203">
        <f>ROUND(I162*H162,2)</f>
        <v>0</v>
      </c>
      <c r="BL162" s="17" t="s">
        <v>166</v>
      </c>
      <c r="BM162" s="202" t="s">
        <v>1262</v>
      </c>
    </row>
    <row r="163" spans="1:65" s="13" customFormat="1">
      <c r="B163" s="204"/>
      <c r="C163" s="205"/>
      <c r="D163" s="206" t="s">
        <v>168</v>
      </c>
      <c r="E163" s="207" t="s">
        <v>1</v>
      </c>
      <c r="F163" s="208" t="s">
        <v>1263</v>
      </c>
      <c r="G163" s="205"/>
      <c r="H163" s="209">
        <v>1.5669999999999999</v>
      </c>
      <c r="I163" s="210"/>
      <c r="J163" s="205"/>
      <c r="K163" s="205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168</v>
      </c>
      <c r="AU163" s="215" t="s">
        <v>82</v>
      </c>
      <c r="AV163" s="13" t="s">
        <v>82</v>
      </c>
      <c r="AW163" s="13" t="s">
        <v>30</v>
      </c>
      <c r="AX163" s="13" t="s">
        <v>80</v>
      </c>
      <c r="AY163" s="215" t="s">
        <v>159</v>
      </c>
    </row>
    <row r="164" spans="1:65" s="2" customFormat="1" ht="44.25" customHeight="1">
      <c r="A164" s="34"/>
      <c r="B164" s="35"/>
      <c r="C164" s="191" t="s">
        <v>281</v>
      </c>
      <c r="D164" s="191" t="s">
        <v>162</v>
      </c>
      <c r="E164" s="192" t="s">
        <v>1264</v>
      </c>
      <c r="F164" s="193" t="s">
        <v>1265</v>
      </c>
      <c r="G164" s="194" t="s">
        <v>191</v>
      </c>
      <c r="H164" s="195">
        <v>77</v>
      </c>
      <c r="I164" s="196"/>
      <c r="J164" s="197">
        <f>ROUND(I164*H164,2)</f>
        <v>0</v>
      </c>
      <c r="K164" s="193" t="s">
        <v>1021</v>
      </c>
      <c r="L164" s="39"/>
      <c r="M164" s="198" t="s">
        <v>1</v>
      </c>
      <c r="N164" s="199" t="s">
        <v>38</v>
      </c>
      <c r="O164" s="71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166</v>
      </c>
      <c r="AT164" s="202" t="s">
        <v>162</v>
      </c>
      <c r="AU164" s="202" t="s">
        <v>82</v>
      </c>
      <c r="AY164" s="17" t="s">
        <v>159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80</v>
      </c>
      <c r="BK164" s="203">
        <f>ROUND(I164*H164,2)</f>
        <v>0</v>
      </c>
      <c r="BL164" s="17" t="s">
        <v>166</v>
      </c>
      <c r="BM164" s="202" t="s">
        <v>1266</v>
      </c>
    </row>
    <row r="165" spans="1:65" s="2" customFormat="1" ht="44.25" customHeight="1">
      <c r="A165" s="34"/>
      <c r="B165" s="35"/>
      <c r="C165" s="191" t="s">
        <v>286</v>
      </c>
      <c r="D165" s="191" t="s">
        <v>162</v>
      </c>
      <c r="E165" s="192" t="s">
        <v>1092</v>
      </c>
      <c r="F165" s="193" t="s">
        <v>1093</v>
      </c>
      <c r="G165" s="194" t="s">
        <v>191</v>
      </c>
      <c r="H165" s="195">
        <v>83.742000000000004</v>
      </c>
      <c r="I165" s="196"/>
      <c r="J165" s="197">
        <f>ROUND(I165*H165,2)</f>
        <v>0</v>
      </c>
      <c r="K165" s="193" t="s">
        <v>1021</v>
      </c>
      <c r="L165" s="39"/>
      <c r="M165" s="198" t="s">
        <v>1</v>
      </c>
      <c r="N165" s="199" t="s">
        <v>38</v>
      </c>
      <c r="O165" s="71"/>
      <c r="P165" s="200">
        <f>O165*H165</f>
        <v>0</v>
      </c>
      <c r="Q165" s="200">
        <v>0</v>
      </c>
      <c r="R165" s="200">
        <f>Q165*H165</f>
        <v>0</v>
      </c>
      <c r="S165" s="200">
        <v>0</v>
      </c>
      <c r="T165" s="201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2" t="s">
        <v>166</v>
      </c>
      <c r="AT165" s="202" t="s">
        <v>162</v>
      </c>
      <c r="AU165" s="202" t="s">
        <v>82</v>
      </c>
      <c r="AY165" s="17" t="s">
        <v>159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7" t="s">
        <v>80</v>
      </c>
      <c r="BK165" s="203">
        <f>ROUND(I165*H165,2)</f>
        <v>0</v>
      </c>
      <c r="BL165" s="17" t="s">
        <v>166</v>
      </c>
      <c r="BM165" s="202" t="s">
        <v>1267</v>
      </c>
    </row>
    <row r="166" spans="1:65" s="13" customFormat="1">
      <c r="B166" s="204"/>
      <c r="C166" s="205"/>
      <c r="D166" s="206" t="s">
        <v>168</v>
      </c>
      <c r="E166" s="207" t="s">
        <v>1</v>
      </c>
      <c r="F166" s="208" t="s">
        <v>1268</v>
      </c>
      <c r="G166" s="205"/>
      <c r="H166" s="209">
        <v>162.309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168</v>
      </c>
      <c r="AU166" s="215" t="s">
        <v>82</v>
      </c>
      <c r="AV166" s="13" t="s">
        <v>82</v>
      </c>
      <c r="AW166" s="13" t="s">
        <v>30</v>
      </c>
      <c r="AX166" s="13" t="s">
        <v>73</v>
      </c>
      <c r="AY166" s="215" t="s">
        <v>159</v>
      </c>
    </row>
    <row r="167" spans="1:65" s="13" customFormat="1">
      <c r="B167" s="204"/>
      <c r="C167" s="205"/>
      <c r="D167" s="206" t="s">
        <v>168</v>
      </c>
      <c r="E167" s="207" t="s">
        <v>1</v>
      </c>
      <c r="F167" s="208" t="s">
        <v>1269</v>
      </c>
      <c r="G167" s="205"/>
      <c r="H167" s="209">
        <v>-1.5669999999999999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168</v>
      </c>
      <c r="AU167" s="215" t="s">
        <v>82</v>
      </c>
      <c r="AV167" s="13" t="s">
        <v>82</v>
      </c>
      <c r="AW167" s="13" t="s">
        <v>30</v>
      </c>
      <c r="AX167" s="13" t="s">
        <v>73</v>
      </c>
      <c r="AY167" s="215" t="s">
        <v>159</v>
      </c>
    </row>
    <row r="168" spans="1:65" s="13" customFormat="1">
      <c r="B168" s="204"/>
      <c r="C168" s="205"/>
      <c r="D168" s="206" t="s">
        <v>168</v>
      </c>
      <c r="E168" s="207" t="s">
        <v>1</v>
      </c>
      <c r="F168" s="208" t="s">
        <v>1270</v>
      </c>
      <c r="G168" s="205"/>
      <c r="H168" s="209">
        <v>-77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168</v>
      </c>
      <c r="AU168" s="215" t="s">
        <v>82</v>
      </c>
      <c r="AV168" s="13" t="s">
        <v>82</v>
      </c>
      <c r="AW168" s="13" t="s">
        <v>30</v>
      </c>
      <c r="AX168" s="13" t="s">
        <v>73</v>
      </c>
      <c r="AY168" s="215" t="s">
        <v>159</v>
      </c>
    </row>
    <row r="169" spans="1:65" s="14" customFormat="1">
      <c r="B169" s="216"/>
      <c r="C169" s="217"/>
      <c r="D169" s="206" t="s">
        <v>168</v>
      </c>
      <c r="E169" s="218" t="s">
        <v>1</v>
      </c>
      <c r="F169" s="219" t="s">
        <v>173</v>
      </c>
      <c r="G169" s="217"/>
      <c r="H169" s="220">
        <v>83.742000000000004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168</v>
      </c>
      <c r="AU169" s="226" t="s">
        <v>82</v>
      </c>
      <c r="AV169" s="14" t="s">
        <v>166</v>
      </c>
      <c r="AW169" s="14" t="s">
        <v>30</v>
      </c>
      <c r="AX169" s="14" t="s">
        <v>80</v>
      </c>
      <c r="AY169" s="226" t="s">
        <v>159</v>
      </c>
    </row>
    <row r="170" spans="1:65" s="12" customFormat="1" ht="25.9" customHeight="1">
      <c r="B170" s="175"/>
      <c r="C170" s="176"/>
      <c r="D170" s="177" t="s">
        <v>72</v>
      </c>
      <c r="E170" s="178" t="s">
        <v>1105</v>
      </c>
      <c r="F170" s="178" t="s">
        <v>1106</v>
      </c>
      <c r="G170" s="176"/>
      <c r="H170" s="176"/>
      <c r="I170" s="179"/>
      <c r="J170" s="180">
        <f>BK170</f>
        <v>0</v>
      </c>
      <c r="K170" s="176"/>
      <c r="L170" s="181"/>
      <c r="M170" s="182"/>
      <c r="N170" s="183"/>
      <c r="O170" s="183"/>
      <c r="P170" s="184">
        <f>P171</f>
        <v>0</v>
      </c>
      <c r="Q170" s="183"/>
      <c r="R170" s="184">
        <f>R171</f>
        <v>5.0000000000000002E-5</v>
      </c>
      <c r="S170" s="183"/>
      <c r="T170" s="185">
        <f>T171</f>
        <v>0</v>
      </c>
      <c r="AR170" s="186" t="s">
        <v>82</v>
      </c>
      <c r="AT170" s="187" t="s">
        <v>72</v>
      </c>
      <c r="AU170" s="187" t="s">
        <v>73</v>
      </c>
      <c r="AY170" s="186" t="s">
        <v>159</v>
      </c>
      <c r="BK170" s="188">
        <f>BK171</f>
        <v>0</v>
      </c>
    </row>
    <row r="171" spans="1:65" s="12" customFormat="1" ht="22.9" customHeight="1">
      <c r="B171" s="175"/>
      <c r="C171" s="176"/>
      <c r="D171" s="177" t="s">
        <v>72</v>
      </c>
      <c r="E171" s="189" t="s">
        <v>1161</v>
      </c>
      <c r="F171" s="189" t="s">
        <v>1162</v>
      </c>
      <c r="G171" s="176"/>
      <c r="H171" s="176"/>
      <c r="I171" s="179"/>
      <c r="J171" s="190">
        <f>BK171</f>
        <v>0</v>
      </c>
      <c r="K171" s="176"/>
      <c r="L171" s="181"/>
      <c r="M171" s="182"/>
      <c r="N171" s="183"/>
      <c r="O171" s="183"/>
      <c r="P171" s="184">
        <f>P172</f>
        <v>0</v>
      </c>
      <c r="Q171" s="183"/>
      <c r="R171" s="184">
        <f>R172</f>
        <v>5.0000000000000002E-5</v>
      </c>
      <c r="S171" s="183"/>
      <c r="T171" s="185">
        <f>T172</f>
        <v>0</v>
      </c>
      <c r="AR171" s="186" t="s">
        <v>82</v>
      </c>
      <c r="AT171" s="187" t="s">
        <v>72</v>
      </c>
      <c r="AU171" s="187" t="s">
        <v>80</v>
      </c>
      <c r="AY171" s="186" t="s">
        <v>159</v>
      </c>
      <c r="BK171" s="188">
        <f>BK172</f>
        <v>0</v>
      </c>
    </row>
    <row r="172" spans="1:65" s="2" customFormat="1" ht="24">
      <c r="A172" s="34"/>
      <c r="B172" s="35"/>
      <c r="C172" s="191" t="s">
        <v>293</v>
      </c>
      <c r="D172" s="191" t="s">
        <v>162</v>
      </c>
      <c r="E172" s="192" t="s">
        <v>1271</v>
      </c>
      <c r="F172" s="193" t="s">
        <v>1272</v>
      </c>
      <c r="G172" s="194" t="s">
        <v>1001</v>
      </c>
      <c r="H172" s="195">
        <v>1</v>
      </c>
      <c r="I172" s="196"/>
      <c r="J172" s="197">
        <f>ROUND(I172*H172,2)</f>
        <v>0</v>
      </c>
      <c r="K172" s="193" t="s">
        <v>1021</v>
      </c>
      <c r="L172" s="39"/>
      <c r="M172" s="198" t="s">
        <v>1</v>
      </c>
      <c r="N172" s="199" t="s">
        <v>38</v>
      </c>
      <c r="O172" s="71"/>
      <c r="P172" s="200">
        <f>O172*H172</f>
        <v>0</v>
      </c>
      <c r="Q172" s="200">
        <v>5.0000000000000002E-5</v>
      </c>
      <c r="R172" s="200">
        <f>Q172*H172</f>
        <v>5.0000000000000002E-5</v>
      </c>
      <c r="S172" s="200">
        <v>0</v>
      </c>
      <c r="T172" s="201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2" t="s">
        <v>245</v>
      </c>
      <c r="AT172" s="202" t="s">
        <v>162</v>
      </c>
      <c r="AU172" s="202" t="s">
        <v>82</v>
      </c>
      <c r="AY172" s="17" t="s">
        <v>159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7" t="s">
        <v>80</v>
      </c>
      <c r="BK172" s="203">
        <f>ROUND(I172*H172,2)</f>
        <v>0</v>
      </c>
      <c r="BL172" s="17" t="s">
        <v>245</v>
      </c>
      <c r="BM172" s="202" t="s">
        <v>1273</v>
      </c>
    </row>
    <row r="173" spans="1:65" s="12" customFormat="1" ht="25.9" customHeight="1">
      <c r="B173" s="175"/>
      <c r="C173" s="176"/>
      <c r="D173" s="177" t="s">
        <v>72</v>
      </c>
      <c r="E173" s="178" t="s">
        <v>118</v>
      </c>
      <c r="F173" s="178" t="s">
        <v>984</v>
      </c>
      <c r="G173" s="176"/>
      <c r="H173" s="176"/>
      <c r="I173" s="179"/>
      <c r="J173" s="180">
        <f>BK173</f>
        <v>0</v>
      </c>
      <c r="K173" s="176"/>
      <c r="L173" s="181"/>
      <c r="M173" s="182"/>
      <c r="N173" s="183"/>
      <c r="O173" s="183"/>
      <c r="P173" s="184">
        <f>P174+P176+P178</f>
        <v>0</v>
      </c>
      <c r="Q173" s="183"/>
      <c r="R173" s="184">
        <f>R174+R176+R178</f>
        <v>0</v>
      </c>
      <c r="S173" s="183"/>
      <c r="T173" s="185">
        <f>T174+T176+T178</f>
        <v>0</v>
      </c>
      <c r="AR173" s="186" t="s">
        <v>160</v>
      </c>
      <c r="AT173" s="187" t="s">
        <v>72</v>
      </c>
      <c r="AU173" s="187" t="s">
        <v>73</v>
      </c>
      <c r="AY173" s="186" t="s">
        <v>159</v>
      </c>
      <c r="BK173" s="188">
        <f>BK174+BK176+BK178</f>
        <v>0</v>
      </c>
    </row>
    <row r="174" spans="1:65" s="12" customFormat="1" ht="22.9" customHeight="1">
      <c r="B174" s="175"/>
      <c r="C174" s="176"/>
      <c r="D174" s="177" t="s">
        <v>72</v>
      </c>
      <c r="E174" s="189" t="s">
        <v>1274</v>
      </c>
      <c r="F174" s="189" t="s">
        <v>1275</v>
      </c>
      <c r="G174" s="176"/>
      <c r="H174" s="176"/>
      <c r="I174" s="179"/>
      <c r="J174" s="190">
        <f>BK174</f>
        <v>0</v>
      </c>
      <c r="K174" s="176"/>
      <c r="L174" s="181"/>
      <c r="M174" s="182"/>
      <c r="N174" s="183"/>
      <c r="O174" s="183"/>
      <c r="P174" s="184">
        <f>P175</f>
        <v>0</v>
      </c>
      <c r="Q174" s="183"/>
      <c r="R174" s="184">
        <f>R175</f>
        <v>0</v>
      </c>
      <c r="S174" s="183"/>
      <c r="T174" s="185">
        <f>T175</f>
        <v>0</v>
      </c>
      <c r="AR174" s="186" t="s">
        <v>160</v>
      </c>
      <c r="AT174" s="187" t="s">
        <v>72</v>
      </c>
      <c r="AU174" s="187" t="s">
        <v>80</v>
      </c>
      <c r="AY174" s="186" t="s">
        <v>159</v>
      </c>
      <c r="BK174" s="188">
        <f>BK175</f>
        <v>0</v>
      </c>
    </row>
    <row r="175" spans="1:65" s="2" customFormat="1" ht="36">
      <c r="A175" s="34"/>
      <c r="B175" s="35"/>
      <c r="C175" s="191" t="s">
        <v>297</v>
      </c>
      <c r="D175" s="191" t="s">
        <v>162</v>
      </c>
      <c r="E175" s="192" t="s">
        <v>1276</v>
      </c>
      <c r="F175" s="193" t="s">
        <v>1277</v>
      </c>
      <c r="G175" s="194" t="s">
        <v>980</v>
      </c>
      <c r="H175" s="195">
        <v>1</v>
      </c>
      <c r="I175" s="196"/>
      <c r="J175" s="197">
        <f>ROUND(I175*H175,2)</f>
        <v>0</v>
      </c>
      <c r="K175" s="193" t="s">
        <v>1021</v>
      </c>
      <c r="L175" s="39"/>
      <c r="M175" s="198" t="s">
        <v>1</v>
      </c>
      <c r="N175" s="199" t="s">
        <v>38</v>
      </c>
      <c r="O175" s="71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2" t="s">
        <v>1278</v>
      </c>
      <c r="AT175" s="202" t="s">
        <v>162</v>
      </c>
      <c r="AU175" s="202" t="s">
        <v>82</v>
      </c>
      <c r="AY175" s="17" t="s">
        <v>159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7" t="s">
        <v>80</v>
      </c>
      <c r="BK175" s="203">
        <f>ROUND(I175*H175,2)</f>
        <v>0</v>
      </c>
      <c r="BL175" s="17" t="s">
        <v>1278</v>
      </c>
      <c r="BM175" s="202" t="s">
        <v>1279</v>
      </c>
    </row>
    <row r="176" spans="1:65" s="12" customFormat="1" ht="22.9" customHeight="1">
      <c r="B176" s="175"/>
      <c r="C176" s="176"/>
      <c r="D176" s="177" t="s">
        <v>72</v>
      </c>
      <c r="E176" s="189" t="s">
        <v>1280</v>
      </c>
      <c r="F176" s="189" t="s">
        <v>1281</v>
      </c>
      <c r="G176" s="176"/>
      <c r="H176" s="176"/>
      <c r="I176" s="179"/>
      <c r="J176" s="190">
        <f>BK176</f>
        <v>0</v>
      </c>
      <c r="K176" s="176"/>
      <c r="L176" s="181"/>
      <c r="M176" s="182"/>
      <c r="N176" s="183"/>
      <c r="O176" s="183"/>
      <c r="P176" s="184">
        <f>P177</f>
        <v>0</v>
      </c>
      <c r="Q176" s="183"/>
      <c r="R176" s="184">
        <f>R177</f>
        <v>0</v>
      </c>
      <c r="S176" s="183"/>
      <c r="T176" s="185">
        <f>T177</f>
        <v>0</v>
      </c>
      <c r="AR176" s="186" t="s">
        <v>160</v>
      </c>
      <c r="AT176" s="187" t="s">
        <v>72</v>
      </c>
      <c r="AU176" s="187" t="s">
        <v>80</v>
      </c>
      <c r="AY176" s="186" t="s">
        <v>159</v>
      </c>
      <c r="BK176" s="188">
        <f>BK177</f>
        <v>0</v>
      </c>
    </row>
    <row r="177" spans="1:65" s="2" customFormat="1" ht="36">
      <c r="A177" s="34"/>
      <c r="B177" s="35"/>
      <c r="C177" s="191" t="s">
        <v>303</v>
      </c>
      <c r="D177" s="191" t="s">
        <v>162</v>
      </c>
      <c r="E177" s="192" t="s">
        <v>1282</v>
      </c>
      <c r="F177" s="193" t="s">
        <v>1283</v>
      </c>
      <c r="G177" s="194" t="s">
        <v>980</v>
      </c>
      <c r="H177" s="195">
        <v>1</v>
      </c>
      <c r="I177" s="196"/>
      <c r="J177" s="197">
        <f>ROUND(I177*H177,2)</f>
        <v>0</v>
      </c>
      <c r="K177" s="193" t="s">
        <v>1021</v>
      </c>
      <c r="L177" s="39"/>
      <c r="M177" s="198" t="s">
        <v>1</v>
      </c>
      <c r="N177" s="199" t="s">
        <v>38</v>
      </c>
      <c r="O177" s="71"/>
      <c r="P177" s="200">
        <f>O177*H177</f>
        <v>0</v>
      </c>
      <c r="Q177" s="200">
        <v>0</v>
      </c>
      <c r="R177" s="200">
        <f>Q177*H177</f>
        <v>0</v>
      </c>
      <c r="S177" s="200">
        <v>0</v>
      </c>
      <c r="T177" s="201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2" t="s">
        <v>1278</v>
      </c>
      <c r="AT177" s="202" t="s">
        <v>162</v>
      </c>
      <c r="AU177" s="202" t="s">
        <v>82</v>
      </c>
      <c r="AY177" s="17" t="s">
        <v>159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7" t="s">
        <v>80</v>
      </c>
      <c r="BK177" s="203">
        <f>ROUND(I177*H177,2)</f>
        <v>0</v>
      </c>
      <c r="BL177" s="17" t="s">
        <v>1278</v>
      </c>
      <c r="BM177" s="202" t="s">
        <v>1284</v>
      </c>
    </row>
    <row r="178" spans="1:65" s="12" customFormat="1" ht="22.9" customHeight="1">
      <c r="B178" s="175"/>
      <c r="C178" s="176"/>
      <c r="D178" s="177" t="s">
        <v>72</v>
      </c>
      <c r="E178" s="189" t="s">
        <v>1285</v>
      </c>
      <c r="F178" s="189" t="s">
        <v>1286</v>
      </c>
      <c r="G178" s="176"/>
      <c r="H178" s="176"/>
      <c r="I178" s="179"/>
      <c r="J178" s="190">
        <f>BK178</f>
        <v>0</v>
      </c>
      <c r="K178" s="176"/>
      <c r="L178" s="181"/>
      <c r="M178" s="182"/>
      <c r="N178" s="183"/>
      <c r="O178" s="183"/>
      <c r="P178" s="184">
        <f>SUM(P179:P181)</f>
        <v>0</v>
      </c>
      <c r="Q178" s="183"/>
      <c r="R178" s="184">
        <f>SUM(R179:R181)</f>
        <v>0</v>
      </c>
      <c r="S178" s="183"/>
      <c r="T178" s="185">
        <f>SUM(T179:T181)</f>
        <v>0</v>
      </c>
      <c r="AR178" s="186" t="s">
        <v>160</v>
      </c>
      <c r="AT178" s="187" t="s">
        <v>72</v>
      </c>
      <c r="AU178" s="187" t="s">
        <v>80</v>
      </c>
      <c r="AY178" s="186" t="s">
        <v>159</v>
      </c>
      <c r="BK178" s="188">
        <f>SUM(BK179:BK181)</f>
        <v>0</v>
      </c>
    </row>
    <row r="179" spans="1:65" s="2" customFormat="1" ht="24">
      <c r="A179" s="34"/>
      <c r="B179" s="35"/>
      <c r="C179" s="191" t="s">
        <v>309</v>
      </c>
      <c r="D179" s="191" t="s">
        <v>162</v>
      </c>
      <c r="E179" s="192" t="s">
        <v>1287</v>
      </c>
      <c r="F179" s="193" t="s">
        <v>1288</v>
      </c>
      <c r="G179" s="194" t="s">
        <v>980</v>
      </c>
      <c r="H179" s="195">
        <v>1</v>
      </c>
      <c r="I179" s="196"/>
      <c r="J179" s="197">
        <f>ROUND(I179*H179,2)</f>
        <v>0</v>
      </c>
      <c r="K179" s="193" t="s">
        <v>1021</v>
      </c>
      <c r="L179" s="39"/>
      <c r="M179" s="198" t="s">
        <v>1</v>
      </c>
      <c r="N179" s="199" t="s">
        <v>38</v>
      </c>
      <c r="O179" s="71"/>
      <c r="P179" s="200">
        <f>O179*H179</f>
        <v>0</v>
      </c>
      <c r="Q179" s="200">
        <v>0</v>
      </c>
      <c r="R179" s="200">
        <f>Q179*H179</f>
        <v>0</v>
      </c>
      <c r="S179" s="200">
        <v>0</v>
      </c>
      <c r="T179" s="20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2" t="s">
        <v>1278</v>
      </c>
      <c r="AT179" s="202" t="s">
        <v>162</v>
      </c>
      <c r="AU179" s="202" t="s">
        <v>82</v>
      </c>
      <c r="AY179" s="17" t="s">
        <v>159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7" t="s">
        <v>80</v>
      </c>
      <c r="BK179" s="203">
        <f>ROUND(I179*H179,2)</f>
        <v>0</v>
      </c>
      <c r="BL179" s="17" t="s">
        <v>1278</v>
      </c>
      <c r="BM179" s="202" t="s">
        <v>1289</v>
      </c>
    </row>
    <row r="180" spans="1:65" s="2" customFormat="1" ht="24">
      <c r="A180" s="34"/>
      <c r="B180" s="35"/>
      <c r="C180" s="191" t="s">
        <v>313</v>
      </c>
      <c r="D180" s="191" t="s">
        <v>162</v>
      </c>
      <c r="E180" s="192" t="s">
        <v>1290</v>
      </c>
      <c r="F180" s="193" t="s">
        <v>1291</v>
      </c>
      <c r="G180" s="194" t="s">
        <v>980</v>
      </c>
      <c r="H180" s="195">
        <v>1</v>
      </c>
      <c r="I180" s="196"/>
      <c r="J180" s="197">
        <f>ROUND(I180*H180,2)</f>
        <v>0</v>
      </c>
      <c r="K180" s="193" t="s">
        <v>1021</v>
      </c>
      <c r="L180" s="39"/>
      <c r="M180" s="198" t="s">
        <v>1</v>
      </c>
      <c r="N180" s="199" t="s">
        <v>38</v>
      </c>
      <c r="O180" s="71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2" t="s">
        <v>1278</v>
      </c>
      <c r="AT180" s="202" t="s">
        <v>162</v>
      </c>
      <c r="AU180" s="202" t="s">
        <v>82</v>
      </c>
      <c r="AY180" s="17" t="s">
        <v>159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7" t="s">
        <v>80</v>
      </c>
      <c r="BK180" s="203">
        <f>ROUND(I180*H180,2)</f>
        <v>0</v>
      </c>
      <c r="BL180" s="17" t="s">
        <v>1278</v>
      </c>
      <c r="BM180" s="202" t="s">
        <v>1292</v>
      </c>
    </row>
    <row r="181" spans="1:65" s="2" customFormat="1" ht="16.5" customHeight="1">
      <c r="A181" s="34"/>
      <c r="B181" s="35"/>
      <c r="C181" s="191" t="s">
        <v>453</v>
      </c>
      <c r="D181" s="191" t="s">
        <v>162</v>
      </c>
      <c r="E181" s="192" t="s">
        <v>1293</v>
      </c>
      <c r="F181" s="193" t="s">
        <v>1294</v>
      </c>
      <c r="G181" s="194" t="s">
        <v>980</v>
      </c>
      <c r="H181" s="195">
        <v>1</v>
      </c>
      <c r="I181" s="196"/>
      <c r="J181" s="197">
        <f>ROUND(I181*H181,2)</f>
        <v>0</v>
      </c>
      <c r="K181" s="193" t="s">
        <v>1021</v>
      </c>
      <c r="L181" s="39"/>
      <c r="M181" s="250" t="s">
        <v>1</v>
      </c>
      <c r="N181" s="251" t="s">
        <v>38</v>
      </c>
      <c r="O181" s="252"/>
      <c r="P181" s="253">
        <f>O181*H181</f>
        <v>0</v>
      </c>
      <c r="Q181" s="253">
        <v>0</v>
      </c>
      <c r="R181" s="253">
        <f>Q181*H181</f>
        <v>0</v>
      </c>
      <c r="S181" s="253">
        <v>0</v>
      </c>
      <c r="T181" s="254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2" t="s">
        <v>1278</v>
      </c>
      <c r="AT181" s="202" t="s">
        <v>162</v>
      </c>
      <c r="AU181" s="202" t="s">
        <v>82</v>
      </c>
      <c r="AY181" s="17" t="s">
        <v>159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7" t="s">
        <v>80</v>
      </c>
      <c r="BK181" s="203">
        <f>ROUND(I181*H181,2)</f>
        <v>0</v>
      </c>
      <c r="BL181" s="17" t="s">
        <v>1278</v>
      </c>
      <c r="BM181" s="202" t="s">
        <v>1295</v>
      </c>
    </row>
    <row r="182" spans="1:65" s="2" customFormat="1" ht="6.95" customHeight="1">
      <c r="A182" s="34"/>
      <c r="B182" s="54"/>
      <c r="C182" s="55"/>
      <c r="D182" s="55"/>
      <c r="E182" s="55"/>
      <c r="F182" s="55"/>
      <c r="G182" s="55"/>
      <c r="H182" s="55"/>
      <c r="I182" s="55"/>
      <c r="J182" s="55"/>
      <c r="K182" s="55"/>
      <c r="L182" s="39"/>
      <c r="M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</row>
  </sheetData>
  <sheetProtection algorithmName="SHA-512" hashValue="B/xho/URJl26QRYC+h/JpU7aONKBrfwUwtC9w9PKejN5fgWfWTiV59eWAfrZzCOy4byyFhn/RYJuA521l5rJfQ==" saltValue="bXyjmkeTcbChysF7oxZfhg==" spinCount="100000" sheet="1" objects="1" scenarios="1" formatColumns="0" formatRows="0" autoFilter="0"/>
  <autoFilter ref="C130:K181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5"/>
  <sheetViews>
    <sheetView showGridLines="0" topLeftCell="A220" workbookViewId="0">
      <selection activeCell="I170" sqref="I17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87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131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8" t="str">
        <f>'Rekapitulace stavby'!K6</f>
        <v>14 - Oprava trati v úseku Kralupy - Velvary</v>
      </c>
      <c r="F7" s="309"/>
      <c r="G7" s="309"/>
      <c r="H7" s="309"/>
      <c r="L7" s="20"/>
    </row>
    <row r="8" spans="1:46" s="1" customFormat="1" ht="12" customHeight="1">
      <c r="B8" s="20"/>
      <c r="D8" s="119" t="s">
        <v>132</v>
      </c>
      <c r="L8" s="20"/>
    </row>
    <row r="9" spans="1:46" s="2" customFormat="1" ht="23.25" customHeight="1">
      <c r="A9" s="34"/>
      <c r="B9" s="39"/>
      <c r="C9" s="34"/>
      <c r="D9" s="34"/>
      <c r="E9" s="308" t="s">
        <v>133</v>
      </c>
      <c r="F9" s="310"/>
      <c r="G9" s="310"/>
      <c r="H9" s="31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134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11" t="s">
        <v>135</v>
      </c>
      <c r="F11" s="310"/>
      <c r="G11" s="310"/>
      <c r="H11" s="310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8. 3. 2021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19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27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2" t="str">
        <f>'Rekapitulace stavby'!E14</f>
        <v>Vyplň údaj</v>
      </c>
      <c r="F20" s="313"/>
      <c r="G20" s="313"/>
      <c r="H20" s="313"/>
      <c r="I20" s="119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29</v>
      </c>
      <c r="E22" s="34"/>
      <c r="F22" s="34"/>
      <c r="G22" s="34"/>
      <c r="H22" s="34"/>
      <c r="I22" s="119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19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31</v>
      </c>
      <c r="E25" s="34"/>
      <c r="F25" s="34"/>
      <c r="G25" s="34"/>
      <c r="H25" s="34"/>
      <c r="I25" s="119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32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4" t="s">
        <v>1</v>
      </c>
      <c r="F29" s="314"/>
      <c r="G29" s="314"/>
      <c r="H29" s="314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33</v>
      </c>
      <c r="E32" s="34"/>
      <c r="F32" s="34"/>
      <c r="G32" s="34"/>
      <c r="H32" s="34"/>
      <c r="I32" s="34"/>
      <c r="J32" s="126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35</v>
      </c>
      <c r="G34" s="34"/>
      <c r="H34" s="34"/>
      <c r="I34" s="127" t="s">
        <v>34</v>
      </c>
      <c r="J34" s="127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37</v>
      </c>
      <c r="E35" s="119" t="s">
        <v>38</v>
      </c>
      <c r="F35" s="129">
        <f>ROUND((SUM(BE123:BE224)),  2)</f>
        <v>0</v>
      </c>
      <c r="G35" s="34"/>
      <c r="H35" s="34"/>
      <c r="I35" s="130">
        <v>0.21</v>
      </c>
      <c r="J35" s="129">
        <f>ROUND(((SUM(BE123:BE224))*I35),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39</v>
      </c>
      <c r="F36" s="129">
        <f>ROUND((SUM(BF123:BF224)),  2)</f>
        <v>0</v>
      </c>
      <c r="G36" s="34"/>
      <c r="H36" s="34"/>
      <c r="I36" s="130">
        <v>0.15</v>
      </c>
      <c r="J36" s="129">
        <f>ROUND(((SUM(BF123:BF224))*I36),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40</v>
      </c>
      <c r="F37" s="129">
        <f>ROUND((SUM(BG123:BG224)),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41</v>
      </c>
      <c r="F38" s="129">
        <f>ROUND((SUM(BH123:BH224)),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42</v>
      </c>
      <c r="F39" s="129">
        <f>ROUND((SUM(BI123:BI224)),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43</v>
      </c>
      <c r="E41" s="133"/>
      <c r="F41" s="133"/>
      <c r="G41" s="134" t="s">
        <v>44</v>
      </c>
      <c r="H41" s="135" t="s">
        <v>45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136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06" t="str">
        <f>E7</f>
        <v>14 - Oprava trati v úseku Kralupy - Velvary</v>
      </c>
      <c r="F85" s="307"/>
      <c r="G85" s="307"/>
      <c r="H85" s="30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23.25" customHeight="1">
      <c r="A87" s="34"/>
      <c r="B87" s="35"/>
      <c r="C87" s="36"/>
      <c r="D87" s="36"/>
      <c r="E87" s="306" t="s">
        <v>133</v>
      </c>
      <c r="F87" s="305"/>
      <c r="G87" s="305"/>
      <c r="H87" s="30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134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30" customHeight="1">
      <c r="A89" s="34"/>
      <c r="B89" s="35"/>
      <c r="C89" s="36"/>
      <c r="D89" s="36"/>
      <c r="E89" s="263" t="str">
        <f>E11</f>
        <v>001 - Oprava železničního svršku na trati Kralupy - Kralupy Předměstí</v>
      </c>
      <c r="F89" s="305"/>
      <c r="G89" s="305"/>
      <c r="H89" s="30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 t="str">
        <f>IF(J14="","",J14)</f>
        <v>8. 3. 2021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29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137</v>
      </c>
      <c r="D96" s="150"/>
      <c r="E96" s="150"/>
      <c r="F96" s="150"/>
      <c r="G96" s="150"/>
      <c r="H96" s="150"/>
      <c r="I96" s="150"/>
      <c r="J96" s="151" t="s">
        <v>138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139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140</v>
      </c>
    </row>
    <row r="99" spans="1:47" s="9" customFormat="1" ht="24.95" customHeight="1">
      <c r="B99" s="153"/>
      <c r="C99" s="154"/>
      <c r="D99" s="155" t="s">
        <v>141</v>
      </c>
      <c r="E99" s="156"/>
      <c r="F99" s="156"/>
      <c r="G99" s="156"/>
      <c r="H99" s="156"/>
      <c r="I99" s="156"/>
      <c r="J99" s="157">
        <f>J124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142</v>
      </c>
      <c r="E100" s="161"/>
      <c r="F100" s="161"/>
      <c r="G100" s="161"/>
      <c r="H100" s="161"/>
      <c r="I100" s="161"/>
      <c r="J100" s="162">
        <f>J125</f>
        <v>0</v>
      </c>
      <c r="K100" s="104"/>
      <c r="L100" s="163"/>
    </row>
    <row r="101" spans="1:47" s="9" customFormat="1" ht="24.95" customHeight="1">
      <c r="B101" s="153"/>
      <c r="C101" s="154"/>
      <c r="D101" s="155" t="s">
        <v>143</v>
      </c>
      <c r="E101" s="156"/>
      <c r="F101" s="156"/>
      <c r="G101" s="156"/>
      <c r="H101" s="156"/>
      <c r="I101" s="156"/>
      <c r="J101" s="157">
        <f>J208</f>
        <v>0</v>
      </c>
      <c r="K101" s="154"/>
      <c r="L101" s="158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144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06" t="str">
        <f>E7</f>
        <v>14 - Oprava trati v úseku Kralupy - Velvary</v>
      </c>
      <c r="F111" s="307"/>
      <c r="G111" s="307"/>
      <c r="H111" s="307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132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23.25" customHeight="1">
      <c r="A113" s="34"/>
      <c r="B113" s="35"/>
      <c r="C113" s="36"/>
      <c r="D113" s="36"/>
      <c r="E113" s="306" t="s">
        <v>133</v>
      </c>
      <c r="F113" s="305"/>
      <c r="G113" s="305"/>
      <c r="H113" s="305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134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30" customHeight="1">
      <c r="A115" s="34"/>
      <c r="B115" s="35"/>
      <c r="C115" s="36"/>
      <c r="D115" s="36"/>
      <c r="E115" s="263" t="str">
        <f>E11</f>
        <v>001 - Oprava železničního svršku na trati Kralupy - Kralupy Předměstí</v>
      </c>
      <c r="F115" s="305"/>
      <c r="G115" s="305"/>
      <c r="H115" s="305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 xml:space="preserve"> </v>
      </c>
      <c r="G117" s="36"/>
      <c r="H117" s="36"/>
      <c r="I117" s="29" t="s">
        <v>22</v>
      </c>
      <c r="J117" s="66" t="str">
        <f>IF(J14="","",J14)</f>
        <v>8. 3. 2021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 xml:space="preserve"> </v>
      </c>
      <c r="G119" s="36"/>
      <c r="H119" s="36"/>
      <c r="I119" s="29" t="s">
        <v>29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27</v>
      </c>
      <c r="D120" s="36"/>
      <c r="E120" s="36"/>
      <c r="F120" s="27" t="str">
        <f>IF(E20="","",E20)</f>
        <v>Vyplň údaj</v>
      </c>
      <c r="G120" s="36"/>
      <c r="H120" s="36"/>
      <c r="I120" s="29" t="s">
        <v>31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4"/>
      <c r="B122" s="165"/>
      <c r="C122" s="166" t="s">
        <v>145</v>
      </c>
      <c r="D122" s="167" t="s">
        <v>58</v>
      </c>
      <c r="E122" s="167" t="s">
        <v>54</v>
      </c>
      <c r="F122" s="167" t="s">
        <v>55</v>
      </c>
      <c r="G122" s="167" t="s">
        <v>146</v>
      </c>
      <c r="H122" s="167" t="s">
        <v>147</v>
      </c>
      <c r="I122" s="167" t="s">
        <v>148</v>
      </c>
      <c r="J122" s="167" t="s">
        <v>138</v>
      </c>
      <c r="K122" s="168" t="s">
        <v>149</v>
      </c>
      <c r="L122" s="169"/>
      <c r="M122" s="75" t="s">
        <v>1</v>
      </c>
      <c r="N122" s="76" t="s">
        <v>37</v>
      </c>
      <c r="O122" s="76" t="s">
        <v>150</v>
      </c>
      <c r="P122" s="76" t="s">
        <v>151</v>
      </c>
      <c r="Q122" s="76" t="s">
        <v>152</v>
      </c>
      <c r="R122" s="76" t="s">
        <v>153</v>
      </c>
      <c r="S122" s="76" t="s">
        <v>154</v>
      </c>
      <c r="T122" s="77" t="s">
        <v>155</v>
      </c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/>
    </row>
    <row r="123" spans="1:65" s="2" customFormat="1" ht="22.9" customHeight="1">
      <c r="A123" s="34"/>
      <c r="B123" s="35"/>
      <c r="C123" s="82" t="s">
        <v>156</v>
      </c>
      <c r="D123" s="36"/>
      <c r="E123" s="36"/>
      <c r="F123" s="36"/>
      <c r="G123" s="36"/>
      <c r="H123" s="36"/>
      <c r="I123" s="36"/>
      <c r="J123" s="170">
        <f>BK123</f>
        <v>0</v>
      </c>
      <c r="K123" s="36"/>
      <c r="L123" s="39"/>
      <c r="M123" s="78"/>
      <c r="N123" s="171"/>
      <c r="O123" s="79"/>
      <c r="P123" s="172">
        <f>P124+P208</f>
        <v>0</v>
      </c>
      <c r="Q123" s="79"/>
      <c r="R123" s="172">
        <f>R124+R208</f>
        <v>3695.2393799999995</v>
      </c>
      <c r="S123" s="79"/>
      <c r="T123" s="173">
        <f>T124+T208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72</v>
      </c>
      <c r="AU123" s="17" t="s">
        <v>140</v>
      </c>
      <c r="BK123" s="174">
        <f>BK124+BK208</f>
        <v>0</v>
      </c>
    </row>
    <row r="124" spans="1:65" s="12" customFormat="1" ht="25.9" customHeight="1">
      <c r="B124" s="175"/>
      <c r="C124" s="176"/>
      <c r="D124" s="177" t="s">
        <v>72</v>
      </c>
      <c r="E124" s="178" t="s">
        <v>157</v>
      </c>
      <c r="F124" s="178" t="s">
        <v>158</v>
      </c>
      <c r="G124" s="176"/>
      <c r="H124" s="176"/>
      <c r="I124" s="179"/>
      <c r="J124" s="180">
        <f>BK124</f>
        <v>0</v>
      </c>
      <c r="K124" s="176"/>
      <c r="L124" s="181"/>
      <c r="M124" s="182"/>
      <c r="N124" s="183"/>
      <c r="O124" s="183"/>
      <c r="P124" s="184">
        <f>P125</f>
        <v>0</v>
      </c>
      <c r="Q124" s="183"/>
      <c r="R124" s="184">
        <f>R125</f>
        <v>3695.2393799999995</v>
      </c>
      <c r="S124" s="183"/>
      <c r="T124" s="185">
        <f>T125</f>
        <v>0</v>
      </c>
      <c r="AR124" s="186" t="s">
        <v>80</v>
      </c>
      <c r="AT124" s="187" t="s">
        <v>72</v>
      </c>
      <c r="AU124" s="187" t="s">
        <v>73</v>
      </c>
      <c r="AY124" s="186" t="s">
        <v>159</v>
      </c>
      <c r="BK124" s="188">
        <f>BK125</f>
        <v>0</v>
      </c>
    </row>
    <row r="125" spans="1:65" s="12" customFormat="1" ht="22.9" customHeight="1">
      <c r="B125" s="175"/>
      <c r="C125" s="176"/>
      <c r="D125" s="177" t="s">
        <v>72</v>
      </c>
      <c r="E125" s="189" t="s">
        <v>160</v>
      </c>
      <c r="F125" s="189" t="s">
        <v>161</v>
      </c>
      <c r="G125" s="176"/>
      <c r="H125" s="176"/>
      <c r="I125" s="179"/>
      <c r="J125" s="190">
        <f>BK125</f>
        <v>0</v>
      </c>
      <c r="K125" s="176"/>
      <c r="L125" s="181"/>
      <c r="M125" s="182"/>
      <c r="N125" s="183"/>
      <c r="O125" s="183"/>
      <c r="P125" s="184">
        <f>SUM(P126:P207)</f>
        <v>0</v>
      </c>
      <c r="Q125" s="183"/>
      <c r="R125" s="184">
        <f>SUM(R126:R207)</f>
        <v>3695.2393799999995</v>
      </c>
      <c r="S125" s="183"/>
      <c r="T125" s="185">
        <f>SUM(T126:T207)</f>
        <v>0</v>
      </c>
      <c r="AR125" s="186" t="s">
        <v>80</v>
      </c>
      <c r="AT125" s="187" t="s">
        <v>72</v>
      </c>
      <c r="AU125" s="187" t="s">
        <v>80</v>
      </c>
      <c r="AY125" s="186" t="s">
        <v>159</v>
      </c>
      <c r="BK125" s="188">
        <f>SUM(BK126:BK207)</f>
        <v>0</v>
      </c>
    </row>
    <row r="126" spans="1:65" s="2" customFormat="1" ht="66.75" customHeight="1">
      <c r="A126" s="34"/>
      <c r="B126" s="35"/>
      <c r="C126" s="191" t="s">
        <v>80</v>
      </c>
      <c r="D126" s="191" t="s">
        <v>162</v>
      </c>
      <c r="E126" s="192" t="s">
        <v>163</v>
      </c>
      <c r="F126" s="193" t="s">
        <v>164</v>
      </c>
      <c r="G126" s="194" t="s">
        <v>165</v>
      </c>
      <c r="H126" s="195">
        <v>1090</v>
      </c>
      <c r="I126" s="196"/>
      <c r="J126" s="197">
        <f>ROUND(I126*H126,2)</f>
        <v>0</v>
      </c>
      <c r="K126" s="193" t="s">
        <v>177</v>
      </c>
      <c r="L126" s="39"/>
      <c r="M126" s="198" t="s">
        <v>1</v>
      </c>
      <c r="N126" s="199" t="s">
        <v>38</v>
      </c>
      <c r="O126" s="71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2" t="s">
        <v>166</v>
      </c>
      <c r="AT126" s="202" t="s">
        <v>162</v>
      </c>
      <c r="AU126" s="202" t="s">
        <v>82</v>
      </c>
      <c r="AY126" s="17" t="s">
        <v>159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7" t="s">
        <v>80</v>
      </c>
      <c r="BK126" s="203">
        <f>ROUND(I126*H126,2)</f>
        <v>0</v>
      </c>
      <c r="BL126" s="17" t="s">
        <v>166</v>
      </c>
      <c r="BM126" s="202" t="s">
        <v>167</v>
      </c>
    </row>
    <row r="127" spans="1:65" s="13" customFormat="1">
      <c r="B127" s="204"/>
      <c r="C127" s="205"/>
      <c r="D127" s="206" t="s">
        <v>168</v>
      </c>
      <c r="E127" s="207" t="s">
        <v>1</v>
      </c>
      <c r="F127" s="208" t="s">
        <v>169</v>
      </c>
      <c r="G127" s="205"/>
      <c r="H127" s="209">
        <v>230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168</v>
      </c>
      <c r="AU127" s="215" t="s">
        <v>82</v>
      </c>
      <c r="AV127" s="13" t="s">
        <v>82</v>
      </c>
      <c r="AW127" s="13" t="s">
        <v>30</v>
      </c>
      <c r="AX127" s="13" t="s">
        <v>73</v>
      </c>
      <c r="AY127" s="215" t="s">
        <v>159</v>
      </c>
    </row>
    <row r="128" spans="1:65" s="13" customFormat="1">
      <c r="B128" s="204"/>
      <c r="C128" s="205"/>
      <c r="D128" s="206" t="s">
        <v>168</v>
      </c>
      <c r="E128" s="207" t="s">
        <v>1</v>
      </c>
      <c r="F128" s="208" t="s">
        <v>170</v>
      </c>
      <c r="G128" s="205"/>
      <c r="H128" s="209">
        <v>30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168</v>
      </c>
      <c r="AU128" s="215" t="s">
        <v>82</v>
      </c>
      <c r="AV128" s="13" t="s">
        <v>82</v>
      </c>
      <c r="AW128" s="13" t="s">
        <v>30</v>
      </c>
      <c r="AX128" s="13" t="s">
        <v>73</v>
      </c>
      <c r="AY128" s="215" t="s">
        <v>159</v>
      </c>
    </row>
    <row r="129" spans="1:65" s="13" customFormat="1">
      <c r="B129" s="204"/>
      <c r="C129" s="205"/>
      <c r="D129" s="206" t="s">
        <v>168</v>
      </c>
      <c r="E129" s="207" t="s">
        <v>1</v>
      </c>
      <c r="F129" s="208" t="s">
        <v>171</v>
      </c>
      <c r="G129" s="205"/>
      <c r="H129" s="209">
        <v>120</v>
      </c>
      <c r="I129" s="210"/>
      <c r="J129" s="205"/>
      <c r="K129" s="205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168</v>
      </c>
      <c r="AU129" s="215" t="s">
        <v>82</v>
      </c>
      <c r="AV129" s="13" t="s">
        <v>82</v>
      </c>
      <c r="AW129" s="13" t="s">
        <v>30</v>
      </c>
      <c r="AX129" s="13" t="s">
        <v>73</v>
      </c>
      <c r="AY129" s="215" t="s">
        <v>159</v>
      </c>
    </row>
    <row r="130" spans="1:65" s="13" customFormat="1">
      <c r="B130" s="204"/>
      <c r="C130" s="205"/>
      <c r="D130" s="206" t="s">
        <v>168</v>
      </c>
      <c r="E130" s="207" t="s">
        <v>1</v>
      </c>
      <c r="F130" s="208" t="s">
        <v>172</v>
      </c>
      <c r="G130" s="205"/>
      <c r="H130" s="209">
        <v>710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168</v>
      </c>
      <c r="AU130" s="215" t="s">
        <v>82</v>
      </c>
      <c r="AV130" s="13" t="s">
        <v>82</v>
      </c>
      <c r="AW130" s="13" t="s">
        <v>30</v>
      </c>
      <c r="AX130" s="13" t="s">
        <v>73</v>
      </c>
      <c r="AY130" s="215" t="s">
        <v>159</v>
      </c>
    </row>
    <row r="131" spans="1:65" s="14" customFormat="1">
      <c r="B131" s="216"/>
      <c r="C131" s="217"/>
      <c r="D131" s="206" t="s">
        <v>168</v>
      </c>
      <c r="E131" s="218" t="s">
        <v>1</v>
      </c>
      <c r="F131" s="219" t="s">
        <v>173</v>
      </c>
      <c r="G131" s="217"/>
      <c r="H131" s="220">
        <v>1090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168</v>
      </c>
      <c r="AU131" s="226" t="s">
        <v>82</v>
      </c>
      <c r="AV131" s="14" t="s">
        <v>166</v>
      </c>
      <c r="AW131" s="14" t="s">
        <v>30</v>
      </c>
      <c r="AX131" s="14" t="s">
        <v>80</v>
      </c>
      <c r="AY131" s="226" t="s">
        <v>159</v>
      </c>
    </row>
    <row r="132" spans="1:65" s="2" customFormat="1" ht="123" customHeight="1">
      <c r="A132" s="34"/>
      <c r="B132" s="35"/>
      <c r="C132" s="191" t="s">
        <v>82</v>
      </c>
      <c r="D132" s="191" t="s">
        <v>162</v>
      </c>
      <c r="E132" s="192" t="s">
        <v>174</v>
      </c>
      <c r="F132" s="193" t="s">
        <v>175</v>
      </c>
      <c r="G132" s="194" t="s">
        <v>176</v>
      </c>
      <c r="H132" s="195">
        <v>1980.5</v>
      </c>
      <c r="I132" s="196"/>
      <c r="J132" s="197">
        <f>ROUND(I132*H132,2)</f>
        <v>0</v>
      </c>
      <c r="K132" s="193" t="s">
        <v>177</v>
      </c>
      <c r="L132" s="39"/>
      <c r="M132" s="198" t="s">
        <v>1</v>
      </c>
      <c r="N132" s="199" t="s">
        <v>38</v>
      </c>
      <c r="O132" s="7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2" t="s">
        <v>166</v>
      </c>
      <c r="AT132" s="202" t="s">
        <v>162</v>
      </c>
      <c r="AU132" s="202" t="s">
        <v>82</v>
      </c>
      <c r="AY132" s="17" t="s">
        <v>159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" t="s">
        <v>80</v>
      </c>
      <c r="BK132" s="203">
        <f>ROUND(I132*H132,2)</f>
        <v>0</v>
      </c>
      <c r="BL132" s="17" t="s">
        <v>166</v>
      </c>
      <c r="BM132" s="202" t="s">
        <v>178</v>
      </c>
    </row>
    <row r="133" spans="1:65" s="13" customFormat="1">
      <c r="B133" s="204"/>
      <c r="C133" s="205"/>
      <c r="D133" s="206" t="s">
        <v>168</v>
      </c>
      <c r="E133" s="207" t="s">
        <v>1</v>
      </c>
      <c r="F133" s="208" t="s">
        <v>179</v>
      </c>
      <c r="G133" s="205"/>
      <c r="H133" s="209">
        <v>1980.5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168</v>
      </c>
      <c r="AU133" s="215" t="s">
        <v>82</v>
      </c>
      <c r="AV133" s="13" t="s">
        <v>82</v>
      </c>
      <c r="AW133" s="13" t="s">
        <v>30</v>
      </c>
      <c r="AX133" s="13" t="s">
        <v>73</v>
      </c>
      <c r="AY133" s="215" t="s">
        <v>159</v>
      </c>
    </row>
    <row r="134" spans="1:65" s="14" customFormat="1">
      <c r="B134" s="216"/>
      <c r="C134" s="217"/>
      <c r="D134" s="206" t="s">
        <v>168</v>
      </c>
      <c r="E134" s="218" t="s">
        <v>1</v>
      </c>
      <c r="F134" s="219" t="s">
        <v>173</v>
      </c>
      <c r="G134" s="217"/>
      <c r="H134" s="220">
        <v>1980.5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168</v>
      </c>
      <c r="AU134" s="226" t="s">
        <v>82</v>
      </c>
      <c r="AV134" s="14" t="s">
        <v>166</v>
      </c>
      <c r="AW134" s="14" t="s">
        <v>30</v>
      </c>
      <c r="AX134" s="14" t="s">
        <v>80</v>
      </c>
      <c r="AY134" s="226" t="s">
        <v>159</v>
      </c>
    </row>
    <row r="135" spans="1:65" s="2" customFormat="1" ht="66.75" customHeight="1">
      <c r="A135" s="34"/>
      <c r="B135" s="35"/>
      <c r="C135" s="191" t="s">
        <v>99</v>
      </c>
      <c r="D135" s="191" t="s">
        <v>162</v>
      </c>
      <c r="E135" s="192" t="s">
        <v>180</v>
      </c>
      <c r="F135" s="193" t="s">
        <v>181</v>
      </c>
      <c r="G135" s="194" t="s">
        <v>165</v>
      </c>
      <c r="H135" s="195">
        <v>4077.5</v>
      </c>
      <c r="I135" s="196"/>
      <c r="J135" s="197">
        <f>ROUND(I135*H135,2)</f>
        <v>0</v>
      </c>
      <c r="K135" s="193" t="s">
        <v>177</v>
      </c>
      <c r="L135" s="39"/>
      <c r="M135" s="198" t="s">
        <v>1</v>
      </c>
      <c r="N135" s="199" t="s">
        <v>38</v>
      </c>
      <c r="O135" s="71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166</v>
      </c>
      <c r="AT135" s="202" t="s">
        <v>162</v>
      </c>
      <c r="AU135" s="202" t="s">
        <v>82</v>
      </c>
      <c r="AY135" s="17" t="s">
        <v>159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80</v>
      </c>
      <c r="BK135" s="203">
        <f>ROUND(I135*H135,2)</f>
        <v>0</v>
      </c>
      <c r="BL135" s="17" t="s">
        <v>166</v>
      </c>
      <c r="BM135" s="202" t="s">
        <v>182</v>
      </c>
    </row>
    <row r="136" spans="1:65" s="13" customFormat="1">
      <c r="B136" s="204"/>
      <c r="C136" s="205"/>
      <c r="D136" s="206" t="s">
        <v>168</v>
      </c>
      <c r="E136" s="207" t="s">
        <v>1</v>
      </c>
      <c r="F136" s="208" t="s">
        <v>183</v>
      </c>
      <c r="G136" s="205"/>
      <c r="H136" s="209">
        <v>4077.5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168</v>
      </c>
      <c r="AU136" s="215" t="s">
        <v>82</v>
      </c>
      <c r="AV136" s="13" t="s">
        <v>82</v>
      </c>
      <c r="AW136" s="13" t="s">
        <v>30</v>
      </c>
      <c r="AX136" s="13" t="s">
        <v>73</v>
      </c>
      <c r="AY136" s="215" t="s">
        <v>159</v>
      </c>
    </row>
    <row r="137" spans="1:65" s="14" customFormat="1">
      <c r="B137" s="216"/>
      <c r="C137" s="217"/>
      <c r="D137" s="206" t="s">
        <v>168</v>
      </c>
      <c r="E137" s="218" t="s">
        <v>1</v>
      </c>
      <c r="F137" s="219" t="s">
        <v>173</v>
      </c>
      <c r="G137" s="217"/>
      <c r="H137" s="220">
        <v>4077.5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168</v>
      </c>
      <c r="AU137" s="226" t="s">
        <v>82</v>
      </c>
      <c r="AV137" s="14" t="s">
        <v>166</v>
      </c>
      <c r="AW137" s="14" t="s">
        <v>30</v>
      </c>
      <c r="AX137" s="14" t="s">
        <v>80</v>
      </c>
      <c r="AY137" s="226" t="s">
        <v>159</v>
      </c>
    </row>
    <row r="138" spans="1:65" s="2" customFormat="1" ht="72">
      <c r="A138" s="34"/>
      <c r="B138" s="35"/>
      <c r="C138" s="191" t="s">
        <v>166</v>
      </c>
      <c r="D138" s="191" t="s">
        <v>162</v>
      </c>
      <c r="E138" s="192" t="s">
        <v>184</v>
      </c>
      <c r="F138" s="193" t="s">
        <v>185</v>
      </c>
      <c r="G138" s="194" t="s">
        <v>176</v>
      </c>
      <c r="H138" s="195">
        <v>1980.5</v>
      </c>
      <c r="I138" s="196"/>
      <c r="J138" s="197">
        <f>ROUND(I138*H138,2)</f>
        <v>0</v>
      </c>
      <c r="K138" s="193" t="s">
        <v>177</v>
      </c>
      <c r="L138" s="39"/>
      <c r="M138" s="198" t="s">
        <v>1</v>
      </c>
      <c r="N138" s="199" t="s">
        <v>38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166</v>
      </c>
      <c r="AT138" s="202" t="s">
        <v>162</v>
      </c>
      <c r="AU138" s="202" t="s">
        <v>82</v>
      </c>
      <c r="AY138" s="17" t="s">
        <v>159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80</v>
      </c>
      <c r="BK138" s="203">
        <f>ROUND(I138*H138,2)</f>
        <v>0</v>
      </c>
      <c r="BL138" s="17" t="s">
        <v>166</v>
      </c>
      <c r="BM138" s="202" t="s">
        <v>186</v>
      </c>
    </row>
    <row r="139" spans="1:65" s="13" customFormat="1">
      <c r="B139" s="204"/>
      <c r="C139" s="205"/>
      <c r="D139" s="206" t="s">
        <v>168</v>
      </c>
      <c r="E139" s="207" t="s">
        <v>1</v>
      </c>
      <c r="F139" s="208" t="s">
        <v>187</v>
      </c>
      <c r="G139" s="205"/>
      <c r="H139" s="209">
        <v>1980.5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168</v>
      </c>
      <c r="AU139" s="215" t="s">
        <v>82</v>
      </c>
      <c r="AV139" s="13" t="s">
        <v>82</v>
      </c>
      <c r="AW139" s="13" t="s">
        <v>30</v>
      </c>
      <c r="AX139" s="13" t="s">
        <v>73</v>
      </c>
      <c r="AY139" s="215" t="s">
        <v>159</v>
      </c>
    </row>
    <row r="140" spans="1:65" s="14" customFormat="1">
      <c r="B140" s="216"/>
      <c r="C140" s="217"/>
      <c r="D140" s="206" t="s">
        <v>168</v>
      </c>
      <c r="E140" s="218" t="s">
        <v>1</v>
      </c>
      <c r="F140" s="219" t="s">
        <v>173</v>
      </c>
      <c r="G140" s="217"/>
      <c r="H140" s="220">
        <v>1980.5</v>
      </c>
      <c r="I140" s="221"/>
      <c r="J140" s="217"/>
      <c r="K140" s="217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168</v>
      </c>
      <c r="AU140" s="226" t="s">
        <v>82</v>
      </c>
      <c r="AV140" s="14" t="s">
        <v>166</v>
      </c>
      <c r="AW140" s="14" t="s">
        <v>30</v>
      </c>
      <c r="AX140" s="14" t="s">
        <v>80</v>
      </c>
      <c r="AY140" s="226" t="s">
        <v>159</v>
      </c>
    </row>
    <row r="141" spans="1:65" s="2" customFormat="1" ht="16.5" customHeight="1">
      <c r="A141" s="34"/>
      <c r="B141" s="35"/>
      <c r="C141" s="227" t="s">
        <v>160</v>
      </c>
      <c r="D141" s="227" t="s">
        <v>188</v>
      </c>
      <c r="E141" s="228" t="s">
        <v>189</v>
      </c>
      <c r="F141" s="229" t="s">
        <v>190</v>
      </c>
      <c r="G141" s="230" t="s">
        <v>191</v>
      </c>
      <c r="H141" s="231">
        <v>3564.9</v>
      </c>
      <c r="I141" s="232"/>
      <c r="J141" s="233">
        <f>ROUND(I141*H141,2)</f>
        <v>0</v>
      </c>
      <c r="K141" s="229" t="s">
        <v>177</v>
      </c>
      <c r="L141" s="234"/>
      <c r="M141" s="235" t="s">
        <v>1</v>
      </c>
      <c r="N141" s="236" t="s">
        <v>38</v>
      </c>
      <c r="O141" s="71"/>
      <c r="P141" s="200">
        <f>O141*H141</f>
        <v>0</v>
      </c>
      <c r="Q141" s="200">
        <v>1</v>
      </c>
      <c r="R141" s="200">
        <f>Q141*H141</f>
        <v>3564.9</v>
      </c>
      <c r="S141" s="200">
        <v>0</v>
      </c>
      <c r="T141" s="20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192</v>
      </c>
      <c r="AT141" s="202" t="s">
        <v>188</v>
      </c>
      <c r="AU141" s="202" t="s">
        <v>82</v>
      </c>
      <c r="AY141" s="17" t="s">
        <v>159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80</v>
      </c>
      <c r="BK141" s="203">
        <f>ROUND(I141*H141,2)</f>
        <v>0</v>
      </c>
      <c r="BL141" s="17" t="s">
        <v>166</v>
      </c>
      <c r="BM141" s="202" t="s">
        <v>193</v>
      </c>
    </row>
    <row r="142" spans="1:65" s="13" customFormat="1">
      <c r="B142" s="204"/>
      <c r="C142" s="205"/>
      <c r="D142" s="206" t="s">
        <v>168</v>
      </c>
      <c r="E142" s="207" t="s">
        <v>1</v>
      </c>
      <c r="F142" s="208" t="s">
        <v>194</v>
      </c>
      <c r="G142" s="205"/>
      <c r="H142" s="209">
        <v>3564.9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168</v>
      </c>
      <c r="AU142" s="215" t="s">
        <v>82</v>
      </c>
      <c r="AV142" s="13" t="s">
        <v>82</v>
      </c>
      <c r="AW142" s="13" t="s">
        <v>30</v>
      </c>
      <c r="AX142" s="13" t="s">
        <v>73</v>
      </c>
      <c r="AY142" s="215" t="s">
        <v>159</v>
      </c>
    </row>
    <row r="143" spans="1:65" s="14" customFormat="1">
      <c r="B143" s="216"/>
      <c r="C143" s="217"/>
      <c r="D143" s="206" t="s">
        <v>168</v>
      </c>
      <c r="E143" s="218" t="s">
        <v>1</v>
      </c>
      <c r="F143" s="219" t="s">
        <v>173</v>
      </c>
      <c r="G143" s="217"/>
      <c r="H143" s="220">
        <v>3564.9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168</v>
      </c>
      <c r="AU143" s="226" t="s">
        <v>82</v>
      </c>
      <c r="AV143" s="14" t="s">
        <v>166</v>
      </c>
      <c r="AW143" s="14" t="s">
        <v>30</v>
      </c>
      <c r="AX143" s="14" t="s">
        <v>80</v>
      </c>
      <c r="AY143" s="226" t="s">
        <v>159</v>
      </c>
    </row>
    <row r="144" spans="1:65" s="2" customFormat="1" ht="21.75" customHeight="1">
      <c r="A144" s="34"/>
      <c r="B144" s="35"/>
      <c r="C144" s="227" t="s">
        <v>195</v>
      </c>
      <c r="D144" s="227" t="s">
        <v>188</v>
      </c>
      <c r="E144" s="228" t="s">
        <v>196</v>
      </c>
      <c r="F144" s="229" t="s">
        <v>197</v>
      </c>
      <c r="G144" s="230" t="s">
        <v>198</v>
      </c>
      <c r="H144" s="231">
        <v>32</v>
      </c>
      <c r="I144" s="258"/>
      <c r="J144" s="233">
        <f>ROUND(I144*H144,2)</f>
        <v>0</v>
      </c>
      <c r="K144" s="229" t="s">
        <v>177</v>
      </c>
      <c r="L144" s="234"/>
      <c r="M144" s="235" t="s">
        <v>1</v>
      </c>
      <c r="N144" s="236" t="s">
        <v>38</v>
      </c>
      <c r="O144" s="71"/>
      <c r="P144" s="200">
        <f>O144*H144</f>
        <v>0</v>
      </c>
      <c r="Q144" s="200">
        <v>3.70425</v>
      </c>
      <c r="R144" s="200">
        <f>Q144*H144</f>
        <v>118.536</v>
      </c>
      <c r="S144" s="200">
        <v>0</v>
      </c>
      <c r="T144" s="20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192</v>
      </c>
      <c r="AT144" s="202" t="s">
        <v>188</v>
      </c>
      <c r="AU144" s="202" t="s">
        <v>82</v>
      </c>
      <c r="AY144" s="17" t="s">
        <v>159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" t="s">
        <v>80</v>
      </c>
      <c r="BK144" s="203">
        <f>ROUND(I144*H144,2)</f>
        <v>0</v>
      </c>
      <c r="BL144" s="17" t="s">
        <v>166</v>
      </c>
      <c r="BM144" s="202" t="s">
        <v>199</v>
      </c>
    </row>
    <row r="145" spans="1:65" s="15" customFormat="1">
      <c r="B145" s="237"/>
      <c r="C145" s="238"/>
      <c r="D145" s="206" t="s">
        <v>168</v>
      </c>
      <c r="E145" s="239" t="s">
        <v>1</v>
      </c>
      <c r="F145" s="240" t="s">
        <v>200</v>
      </c>
      <c r="G145" s="238"/>
      <c r="H145" s="239" t="s">
        <v>1</v>
      </c>
      <c r="I145" s="241"/>
      <c r="J145" s="238"/>
      <c r="K145" s="238"/>
      <c r="L145" s="242"/>
      <c r="M145" s="243"/>
      <c r="N145" s="244"/>
      <c r="O145" s="244"/>
      <c r="P145" s="244"/>
      <c r="Q145" s="244"/>
      <c r="R145" s="244"/>
      <c r="S145" s="244"/>
      <c r="T145" s="245"/>
      <c r="AT145" s="246" t="s">
        <v>168</v>
      </c>
      <c r="AU145" s="246" t="s">
        <v>82</v>
      </c>
      <c r="AV145" s="15" t="s">
        <v>80</v>
      </c>
      <c r="AW145" s="15" t="s">
        <v>30</v>
      </c>
      <c r="AX145" s="15" t="s">
        <v>73</v>
      </c>
      <c r="AY145" s="246" t="s">
        <v>159</v>
      </c>
    </row>
    <row r="146" spans="1:65" s="13" customFormat="1">
      <c r="B146" s="204"/>
      <c r="C146" s="205"/>
      <c r="D146" s="206" t="s">
        <v>168</v>
      </c>
      <c r="E146" s="207" t="s">
        <v>1</v>
      </c>
      <c r="F146" s="208" t="s">
        <v>201</v>
      </c>
      <c r="G146" s="205"/>
      <c r="H146" s="209">
        <v>32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168</v>
      </c>
      <c r="AU146" s="215" t="s">
        <v>82</v>
      </c>
      <c r="AV146" s="13" t="s">
        <v>82</v>
      </c>
      <c r="AW146" s="13" t="s">
        <v>30</v>
      </c>
      <c r="AX146" s="13" t="s">
        <v>73</v>
      </c>
      <c r="AY146" s="215" t="s">
        <v>159</v>
      </c>
    </row>
    <row r="147" spans="1:65" s="14" customFormat="1">
      <c r="B147" s="216"/>
      <c r="C147" s="217"/>
      <c r="D147" s="206" t="s">
        <v>168</v>
      </c>
      <c r="E147" s="218" t="s">
        <v>1</v>
      </c>
      <c r="F147" s="219" t="s">
        <v>173</v>
      </c>
      <c r="G147" s="217"/>
      <c r="H147" s="220">
        <v>32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168</v>
      </c>
      <c r="AU147" s="226" t="s">
        <v>82</v>
      </c>
      <c r="AV147" s="14" t="s">
        <v>166</v>
      </c>
      <c r="AW147" s="14" t="s">
        <v>30</v>
      </c>
      <c r="AX147" s="14" t="s">
        <v>80</v>
      </c>
      <c r="AY147" s="226" t="s">
        <v>159</v>
      </c>
    </row>
    <row r="148" spans="1:65" s="2" customFormat="1" ht="21.75" customHeight="1">
      <c r="A148" s="34"/>
      <c r="B148" s="35"/>
      <c r="C148" s="227" t="s">
        <v>202</v>
      </c>
      <c r="D148" s="227" t="s">
        <v>188</v>
      </c>
      <c r="E148" s="228" t="s">
        <v>203</v>
      </c>
      <c r="F148" s="229" t="s">
        <v>204</v>
      </c>
      <c r="G148" s="230" t="s">
        <v>198</v>
      </c>
      <c r="H148" s="231">
        <v>1958</v>
      </c>
      <c r="I148" s="258"/>
      <c r="J148" s="233">
        <f>ROUND(I148*H148,2)</f>
        <v>0</v>
      </c>
      <c r="K148" s="229" t="s">
        <v>177</v>
      </c>
      <c r="L148" s="234"/>
      <c r="M148" s="235" t="s">
        <v>1</v>
      </c>
      <c r="N148" s="236" t="s">
        <v>38</v>
      </c>
      <c r="O148" s="71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2" t="s">
        <v>192</v>
      </c>
      <c r="AT148" s="202" t="s">
        <v>188</v>
      </c>
      <c r="AU148" s="202" t="s">
        <v>82</v>
      </c>
      <c r="AY148" s="17" t="s">
        <v>159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7" t="s">
        <v>80</v>
      </c>
      <c r="BK148" s="203">
        <f>ROUND(I148*H148,2)</f>
        <v>0</v>
      </c>
      <c r="BL148" s="17" t="s">
        <v>166</v>
      </c>
      <c r="BM148" s="202" t="s">
        <v>205</v>
      </c>
    </row>
    <row r="149" spans="1:65" s="15" customFormat="1">
      <c r="B149" s="237"/>
      <c r="C149" s="238"/>
      <c r="D149" s="206" t="s">
        <v>168</v>
      </c>
      <c r="E149" s="239" t="s">
        <v>1</v>
      </c>
      <c r="F149" s="240" t="s">
        <v>200</v>
      </c>
      <c r="G149" s="238"/>
      <c r="H149" s="239" t="s">
        <v>1</v>
      </c>
      <c r="I149" s="241"/>
      <c r="J149" s="238"/>
      <c r="K149" s="238"/>
      <c r="L149" s="242"/>
      <c r="M149" s="243"/>
      <c r="N149" s="244"/>
      <c r="O149" s="244"/>
      <c r="P149" s="244"/>
      <c r="Q149" s="244"/>
      <c r="R149" s="244"/>
      <c r="S149" s="244"/>
      <c r="T149" s="245"/>
      <c r="AT149" s="246" t="s">
        <v>168</v>
      </c>
      <c r="AU149" s="246" t="s">
        <v>82</v>
      </c>
      <c r="AV149" s="15" t="s">
        <v>80</v>
      </c>
      <c r="AW149" s="15" t="s">
        <v>30</v>
      </c>
      <c r="AX149" s="15" t="s">
        <v>73</v>
      </c>
      <c r="AY149" s="246" t="s">
        <v>159</v>
      </c>
    </row>
    <row r="150" spans="1:65" s="13" customFormat="1">
      <c r="B150" s="204"/>
      <c r="C150" s="205"/>
      <c r="D150" s="206" t="s">
        <v>168</v>
      </c>
      <c r="E150" s="207" t="s">
        <v>1</v>
      </c>
      <c r="F150" s="208" t="s">
        <v>206</v>
      </c>
      <c r="G150" s="205"/>
      <c r="H150" s="209">
        <v>1958</v>
      </c>
      <c r="I150" s="210"/>
      <c r="J150" s="205"/>
      <c r="K150" s="205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168</v>
      </c>
      <c r="AU150" s="215" t="s">
        <v>82</v>
      </c>
      <c r="AV150" s="13" t="s">
        <v>82</v>
      </c>
      <c r="AW150" s="13" t="s">
        <v>30</v>
      </c>
      <c r="AX150" s="13" t="s">
        <v>73</v>
      </c>
      <c r="AY150" s="215" t="s">
        <v>159</v>
      </c>
    </row>
    <row r="151" spans="1:65" s="14" customFormat="1">
      <c r="B151" s="216"/>
      <c r="C151" s="217"/>
      <c r="D151" s="206" t="s">
        <v>168</v>
      </c>
      <c r="E151" s="218" t="s">
        <v>1</v>
      </c>
      <c r="F151" s="219" t="s">
        <v>173</v>
      </c>
      <c r="G151" s="217"/>
      <c r="H151" s="220">
        <v>1958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168</v>
      </c>
      <c r="AU151" s="226" t="s">
        <v>82</v>
      </c>
      <c r="AV151" s="14" t="s">
        <v>166</v>
      </c>
      <c r="AW151" s="14" t="s">
        <v>30</v>
      </c>
      <c r="AX151" s="14" t="s">
        <v>80</v>
      </c>
      <c r="AY151" s="226" t="s">
        <v>159</v>
      </c>
    </row>
    <row r="152" spans="1:65" s="2" customFormat="1" ht="21.75" customHeight="1">
      <c r="A152" s="34"/>
      <c r="B152" s="35"/>
      <c r="C152" s="227" t="s">
        <v>192</v>
      </c>
      <c r="D152" s="227" t="s">
        <v>188</v>
      </c>
      <c r="E152" s="228" t="s">
        <v>207</v>
      </c>
      <c r="F152" s="229" t="s">
        <v>208</v>
      </c>
      <c r="G152" s="230" t="s">
        <v>198</v>
      </c>
      <c r="H152" s="231">
        <v>3916</v>
      </c>
      <c r="I152" s="258"/>
      <c r="J152" s="233">
        <f>ROUND(I152*H152,2)</f>
        <v>0</v>
      </c>
      <c r="K152" s="229" t="s">
        <v>177</v>
      </c>
      <c r="L152" s="234"/>
      <c r="M152" s="235" t="s">
        <v>1</v>
      </c>
      <c r="N152" s="236" t="s">
        <v>38</v>
      </c>
      <c r="O152" s="71"/>
      <c r="P152" s="200">
        <f>O152*H152</f>
        <v>0</v>
      </c>
      <c r="Q152" s="200">
        <v>1.8000000000000001E-4</v>
      </c>
      <c r="R152" s="200">
        <f>Q152*H152</f>
        <v>0.70488000000000006</v>
      </c>
      <c r="S152" s="200">
        <v>0</v>
      </c>
      <c r="T152" s="20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2" t="s">
        <v>192</v>
      </c>
      <c r="AT152" s="202" t="s">
        <v>188</v>
      </c>
      <c r="AU152" s="202" t="s">
        <v>82</v>
      </c>
      <c r="AY152" s="17" t="s">
        <v>159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7" t="s">
        <v>80</v>
      </c>
      <c r="BK152" s="203">
        <f>ROUND(I152*H152,2)</f>
        <v>0</v>
      </c>
      <c r="BL152" s="17" t="s">
        <v>166</v>
      </c>
      <c r="BM152" s="202" t="s">
        <v>209</v>
      </c>
    </row>
    <row r="153" spans="1:65" s="15" customFormat="1">
      <c r="B153" s="237"/>
      <c r="C153" s="238"/>
      <c r="D153" s="206" t="s">
        <v>168</v>
      </c>
      <c r="E153" s="239" t="s">
        <v>1</v>
      </c>
      <c r="F153" s="240" t="s">
        <v>200</v>
      </c>
      <c r="G153" s="238"/>
      <c r="H153" s="239" t="s">
        <v>1</v>
      </c>
      <c r="I153" s="241"/>
      <c r="J153" s="238"/>
      <c r="K153" s="238"/>
      <c r="L153" s="242"/>
      <c r="M153" s="243"/>
      <c r="N153" s="244"/>
      <c r="O153" s="244"/>
      <c r="P153" s="244"/>
      <c r="Q153" s="244"/>
      <c r="R153" s="244"/>
      <c r="S153" s="244"/>
      <c r="T153" s="245"/>
      <c r="AT153" s="246" t="s">
        <v>168</v>
      </c>
      <c r="AU153" s="246" t="s">
        <v>82</v>
      </c>
      <c r="AV153" s="15" t="s">
        <v>80</v>
      </c>
      <c r="AW153" s="15" t="s">
        <v>30</v>
      </c>
      <c r="AX153" s="15" t="s">
        <v>73</v>
      </c>
      <c r="AY153" s="246" t="s">
        <v>159</v>
      </c>
    </row>
    <row r="154" spans="1:65" s="13" customFormat="1">
      <c r="B154" s="204"/>
      <c r="C154" s="205"/>
      <c r="D154" s="206" t="s">
        <v>168</v>
      </c>
      <c r="E154" s="207" t="s">
        <v>1</v>
      </c>
      <c r="F154" s="208" t="s">
        <v>210</v>
      </c>
      <c r="G154" s="205"/>
      <c r="H154" s="209">
        <v>3916</v>
      </c>
      <c r="I154" s="210"/>
      <c r="J154" s="205"/>
      <c r="K154" s="205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168</v>
      </c>
      <c r="AU154" s="215" t="s">
        <v>82</v>
      </c>
      <c r="AV154" s="13" t="s">
        <v>82</v>
      </c>
      <c r="AW154" s="13" t="s">
        <v>30</v>
      </c>
      <c r="AX154" s="13" t="s">
        <v>73</v>
      </c>
      <c r="AY154" s="215" t="s">
        <v>159</v>
      </c>
    </row>
    <row r="155" spans="1:65" s="14" customFormat="1">
      <c r="B155" s="216"/>
      <c r="C155" s="217"/>
      <c r="D155" s="206" t="s">
        <v>168</v>
      </c>
      <c r="E155" s="218" t="s">
        <v>1</v>
      </c>
      <c r="F155" s="219" t="s">
        <v>173</v>
      </c>
      <c r="G155" s="217"/>
      <c r="H155" s="220">
        <v>3916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168</v>
      </c>
      <c r="AU155" s="226" t="s">
        <v>82</v>
      </c>
      <c r="AV155" s="14" t="s">
        <v>166</v>
      </c>
      <c r="AW155" s="14" t="s">
        <v>30</v>
      </c>
      <c r="AX155" s="14" t="s">
        <v>80</v>
      </c>
      <c r="AY155" s="226" t="s">
        <v>159</v>
      </c>
    </row>
    <row r="156" spans="1:65" s="2" customFormat="1" ht="24">
      <c r="A156" s="34"/>
      <c r="B156" s="35"/>
      <c r="C156" s="227" t="s">
        <v>211</v>
      </c>
      <c r="D156" s="227" t="s">
        <v>188</v>
      </c>
      <c r="E156" s="228" t="s">
        <v>212</v>
      </c>
      <c r="F156" s="229" t="s">
        <v>213</v>
      </c>
      <c r="G156" s="230" t="s">
        <v>198</v>
      </c>
      <c r="H156" s="231">
        <v>7832</v>
      </c>
      <c r="I156" s="232"/>
      <c r="J156" s="233">
        <f>ROUND(I156*H156,2)</f>
        <v>0</v>
      </c>
      <c r="K156" s="229" t="s">
        <v>177</v>
      </c>
      <c r="L156" s="234"/>
      <c r="M156" s="235" t="s">
        <v>1</v>
      </c>
      <c r="N156" s="236" t="s">
        <v>38</v>
      </c>
      <c r="O156" s="71"/>
      <c r="P156" s="200">
        <f>O156*H156</f>
        <v>0</v>
      </c>
      <c r="Q156" s="200">
        <v>1.23E-3</v>
      </c>
      <c r="R156" s="200">
        <f>Q156*H156</f>
        <v>9.6333599999999997</v>
      </c>
      <c r="S156" s="200">
        <v>0</v>
      </c>
      <c r="T156" s="20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2" t="s">
        <v>192</v>
      </c>
      <c r="AT156" s="202" t="s">
        <v>188</v>
      </c>
      <c r="AU156" s="202" t="s">
        <v>82</v>
      </c>
      <c r="AY156" s="17" t="s">
        <v>159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7" t="s">
        <v>80</v>
      </c>
      <c r="BK156" s="203">
        <f>ROUND(I156*H156,2)</f>
        <v>0</v>
      </c>
      <c r="BL156" s="17" t="s">
        <v>166</v>
      </c>
      <c r="BM156" s="202" t="s">
        <v>214</v>
      </c>
    </row>
    <row r="157" spans="1:65" s="13" customFormat="1">
      <c r="B157" s="204"/>
      <c r="C157" s="205"/>
      <c r="D157" s="206" t="s">
        <v>168</v>
      </c>
      <c r="E157" s="207" t="s">
        <v>1</v>
      </c>
      <c r="F157" s="208" t="s">
        <v>215</v>
      </c>
      <c r="G157" s="205"/>
      <c r="H157" s="209">
        <v>7832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168</v>
      </c>
      <c r="AU157" s="215" t="s">
        <v>82</v>
      </c>
      <c r="AV157" s="13" t="s">
        <v>82</v>
      </c>
      <c r="AW157" s="13" t="s">
        <v>30</v>
      </c>
      <c r="AX157" s="13" t="s">
        <v>73</v>
      </c>
      <c r="AY157" s="215" t="s">
        <v>159</v>
      </c>
    </row>
    <row r="158" spans="1:65" s="14" customFormat="1">
      <c r="B158" s="216"/>
      <c r="C158" s="217"/>
      <c r="D158" s="206" t="s">
        <v>168</v>
      </c>
      <c r="E158" s="218" t="s">
        <v>1</v>
      </c>
      <c r="F158" s="219" t="s">
        <v>173</v>
      </c>
      <c r="G158" s="217"/>
      <c r="H158" s="220">
        <v>7832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168</v>
      </c>
      <c r="AU158" s="226" t="s">
        <v>82</v>
      </c>
      <c r="AV158" s="14" t="s">
        <v>166</v>
      </c>
      <c r="AW158" s="14" t="s">
        <v>30</v>
      </c>
      <c r="AX158" s="14" t="s">
        <v>80</v>
      </c>
      <c r="AY158" s="226" t="s">
        <v>159</v>
      </c>
    </row>
    <row r="159" spans="1:65" s="2" customFormat="1" ht="78" customHeight="1">
      <c r="A159" s="34"/>
      <c r="B159" s="35"/>
      <c r="C159" s="191" t="s">
        <v>216</v>
      </c>
      <c r="D159" s="191" t="s">
        <v>162</v>
      </c>
      <c r="E159" s="192" t="s">
        <v>217</v>
      </c>
      <c r="F159" s="193" t="s">
        <v>218</v>
      </c>
      <c r="G159" s="194" t="s">
        <v>219</v>
      </c>
      <c r="H159" s="195">
        <v>1.165</v>
      </c>
      <c r="I159" s="196"/>
      <c r="J159" s="197">
        <f>ROUND(I159*H159,2)</f>
        <v>0</v>
      </c>
      <c r="K159" s="193" t="s">
        <v>177</v>
      </c>
      <c r="L159" s="39"/>
      <c r="M159" s="198" t="s">
        <v>1</v>
      </c>
      <c r="N159" s="199" t="s">
        <v>38</v>
      </c>
      <c r="O159" s="71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2" t="s">
        <v>166</v>
      </c>
      <c r="AT159" s="202" t="s">
        <v>162</v>
      </c>
      <c r="AU159" s="202" t="s">
        <v>82</v>
      </c>
      <c r="AY159" s="17" t="s">
        <v>159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7" t="s">
        <v>80</v>
      </c>
      <c r="BK159" s="203">
        <f>ROUND(I159*H159,2)</f>
        <v>0</v>
      </c>
      <c r="BL159" s="17" t="s">
        <v>166</v>
      </c>
      <c r="BM159" s="202" t="s">
        <v>220</v>
      </c>
    </row>
    <row r="160" spans="1:65" s="13" customFormat="1">
      <c r="B160" s="204"/>
      <c r="C160" s="205"/>
      <c r="D160" s="206" t="s">
        <v>168</v>
      </c>
      <c r="E160" s="207" t="s">
        <v>1</v>
      </c>
      <c r="F160" s="208" t="s">
        <v>221</v>
      </c>
      <c r="G160" s="205"/>
      <c r="H160" s="209">
        <v>1.165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168</v>
      </c>
      <c r="AU160" s="215" t="s">
        <v>82</v>
      </c>
      <c r="AV160" s="13" t="s">
        <v>82</v>
      </c>
      <c r="AW160" s="13" t="s">
        <v>30</v>
      </c>
      <c r="AX160" s="13" t="s">
        <v>73</v>
      </c>
      <c r="AY160" s="215" t="s">
        <v>159</v>
      </c>
    </row>
    <row r="161" spans="1:65" s="14" customFormat="1">
      <c r="B161" s="216"/>
      <c r="C161" s="217"/>
      <c r="D161" s="206" t="s">
        <v>168</v>
      </c>
      <c r="E161" s="218" t="s">
        <v>1</v>
      </c>
      <c r="F161" s="219" t="s">
        <v>173</v>
      </c>
      <c r="G161" s="217"/>
      <c r="H161" s="220">
        <v>1.165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168</v>
      </c>
      <c r="AU161" s="226" t="s">
        <v>82</v>
      </c>
      <c r="AV161" s="14" t="s">
        <v>166</v>
      </c>
      <c r="AW161" s="14" t="s">
        <v>30</v>
      </c>
      <c r="AX161" s="14" t="s">
        <v>80</v>
      </c>
      <c r="AY161" s="226" t="s">
        <v>159</v>
      </c>
    </row>
    <row r="162" spans="1:65" s="2" customFormat="1" ht="78" customHeight="1">
      <c r="A162" s="34"/>
      <c r="B162" s="35"/>
      <c r="C162" s="191" t="s">
        <v>222</v>
      </c>
      <c r="D162" s="191" t="s">
        <v>162</v>
      </c>
      <c r="E162" s="192" t="s">
        <v>223</v>
      </c>
      <c r="F162" s="193" t="s">
        <v>224</v>
      </c>
      <c r="G162" s="194" t="s">
        <v>219</v>
      </c>
      <c r="H162" s="195">
        <v>1.165</v>
      </c>
      <c r="I162" s="196"/>
      <c r="J162" s="197">
        <f>ROUND(I162*H162,2)</f>
        <v>0</v>
      </c>
      <c r="K162" s="193" t="s">
        <v>177</v>
      </c>
      <c r="L162" s="39"/>
      <c r="M162" s="198" t="s">
        <v>1</v>
      </c>
      <c r="N162" s="199" t="s">
        <v>38</v>
      </c>
      <c r="O162" s="71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2" t="s">
        <v>166</v>
      </c>
      <c r="AT162" s="202" t="s">
        <v>162</v>
      </c>
      <c r="AU162" s="202" t="s">
        <v>82</v>
      </c>
      <c r="AY162" s="17" t="s">
        <v>159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7" t="s">
        <v>80</v>
      </c>
      <c r="BK162" s="203">
        <f>ROUND(I162*H162,2)</f>
        <v>0</v>
      </c>
      <c r="BL162" s="17" t="s">
        <v>166</v>
      </c>
      <c r="BM162" s="202" t="s">
        <v>225</v>
      </c>
    </row>
    <row r="163" spans="1:65" s="13" customFormat="1">
      <c r="B163" s="204"/>
      <c r="C163" s="205"/>
      <c r="D163" s="206" t="s">
        <v>168</v>
      </c>
      <c r="E163" s="207" t="s">
        <v>1</v>
      </c>
      <c r="F163" s="208" t="s">
        <v>221</v>
      </c>
      <c r="G163" s="205"/>
      <c r="H163" s="209">
        <v>1.165</v>
      </c>
      <c r="I163" s="210"/>
      <c r="J163" s="205"/>
      <c r="K163" s="205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168</v>
      </c>
      <c r="AU163" s="215" t="s">
        <v>82</v>
      </c>
      <c r="AV163" s="13" t="s">
        <v>82</v>
      </c>
      <c r="AW163" s="13" t="s">
        <v>30</v>
      </c>
      <c r="AX163" s="13" t="s">
        <v>73</v>
      </c>
      <c r="AY163" s="215" t="s">
        <v>159</v>
      </c>
    </row>
    <row r="164" spans="1:65" s="14" customFormat="1">
      <c r="B164" s="216"/>
      <c r="C164" s="217"/>
      <c r="D164" s="206" t="s">
        <v>168</v>
      </c>
      <c r="E164" s="218" t="s">
        <v>1</v>
      </c>
      <c r="F164" s="219" t="s">
        <v>173</v>
      </c>
      <c r="G164" s="217"/>
      <c r="H164" s="220">
        <v>1.165</v>
      </c>
      <c r="I164" s="221"/>
      <c r="J164" s="217"/>
      <c r="K164" s="217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168</v>
      </c>
      <c r="AU164" s="226" t="s">
        <v>82</v>
      </c>
      <c r="AV164" s="14" t="s">
        <v>166</v>
      </c>
      <c r="AW164" s="14" t="s">
        <v>30</v>
      </c>
      <c r="AX164" s="14" t="s">
        <v>80</v>
      </c>
      <c r="AY164" s="226" t="s">
        <v>159</v>
      </c>
    </row>
    <row r="165" spans="1:65" s="2" customFormat="1" ht="96">
      <c r="A165" s="34"/>
      <c r="B165" s="35"/>
      <c r="C165" s="191" t="s">
        <v>226</v>
      </c>
      <c r="D165" s="191" t="s">
        <v>162</v>
      </c>
      <c r="E165" s="192" t="s">
        <v>227</v>
      </c>
      <c r="F165" s="193" t="s">
        <v>228</v>
      </c>
      <c r="G165" s="194" t="s">
        <v>229</v>
      </c>
      <c r="H165" s="195">
        <v>24</v>
      </c>
      <c r="I165" s="196"/>
      <c r="J165" s="197">
        <f>ROUND(I165*H165,2)</f>
        <v>0</v>
      </c>
      <c r="K165" s="193" t="s">
        <v>177</v>
      </c>
      <c r="L165" s="39"/>
      <c r="M165" s="198" t="s">
        <v>1</v>
      </c>
      <c r="N165" s="199" t="s">
        <v>38</v>
      </c>
      <c r="O165" s="71"/>
      <c r="P165" s="200">
        <f>O165*H165</f>
        <v>0</v>
      </c>
      <c r="Q165" s="200">
        <v>0</v>
      </c>
      <c r="R165" s="200">
        <f>Q165*H165</f>
        <v>0</v>
      </c>
      <c r="S165" s="200">
        <v>0</v>
      </c>
      <c r="T165" s="201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2" t="s">
        <v>166</v>
      </c>
      <c r="AT165" s="202" t="s">
        <v>162</v>
      </c>
      <c r="AU165" s="202" t="s">
        <v>82</v>
      </c>
      <c r="AY165" s="17" t="s">
        <v>159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7" t="s">
        <v>80</v>
      </c>
      <c r="BK165" s="203">
        <f>ROUND(I165*H165,2)</f>
        <v>0</v>
      </c>
      <c r="BL165" s="17" t="s">
        <v>166</v>
      </c>
      <c r="BM165" s="202" t="s">
        <v>230</v>
      </c>
    </row>
    <row r="166" spans="1:65" s="13" customFormat="1">
      <c r="B166" s="204"/>
      <c r="C166" s="205"/>
      <c r="D166" s="206" t="s">
        <v>168</v>
      </c>
      <c r="E166" s="207" t="s">
        <v>1</v>
      </c>
      <c r="F166" s="208" t="s">
        <v>231</v>
      </c>
      <c r="G166" s="205"/>
      <c r="H166" s="209">
        <v>24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168</v>
      </c>
      <c r="AU166" s="215" t="s">
        <v>82</v>
      </c>
      <c r="AV166" s="13" t="s">
        <v>82</v>
      </c>
      <c r="AW166" s="13" t="s">
        <v>30</v>
      </c>
      <c r="AX166" s="13" t="s">
        <v>73</v>
      </c>
      <c r="AY166" s="215" t="s">
        <v>159</v>
      </c>
    </row>
    <row r="167" spans="1:65" s="14" customFormat="1">
      <c r="B167" s="216"/>
      <c r="C167" s="217"/>
      <c r="D167" s="206" t="s">
        <v>168</v>
      </c>
      <c r="E167" s="218" t="s">
        <v>1</v>
      </c>
      <c r="F167" s="219" t="s">
        <v>173</v>
      </c>
      <c r="G167" s="217"/>
      <c r="H167" s="220">
        <v>24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168</v>
      </c>
      <c r="AU167" s="226" t="s">
        <v>82</v>
      </c>
      <c r="AV167" s="14" t="s">
        <v>166</v>
      </c>
      <c r="AW167" s="14" t="s">
        <v>30</v>
      </c>
      <c r="AX167" s="14" t="s">
        <v>73</v>
      </c>
      <c r="AY167" s="226" t="s">
        <v>159</v>
      </c>
    </row>
    <row r="168" spans="1:65" s="13" customFormat="1">
      <c r="B168" s="204"/>
      <c r="C168" s="205"/>
      <c r="D168" s="206" t="s">
        <v>168</v>
      </c>
      <c r="E168" s="207" t="s">
        <v>1</v>
      </c>
      <c r="F168" s="208" t="s">
        <v>231</v>
      </c>
      <c r="G168" s="205"/>
      <c r="H168" s="209">
        <v>24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168</v>
      </c>
      <c r="AU168" s="215" t="s">
        <v>82</v>
      </c>
      <c r="AV168" s="13" t="s">
        <v>82</v>
      </c>
      <c r="AW168" s="13" t="s">
        <v>30</v>
      </c>
      <c r="AX168" s="13" t="s">
        <v>73</v>
      </c>
      <c r="AY168" s="215" t="s">
        <v>159</v>
      </c>
    </row>
    <row r="169" spans="1:65" s="14" customFormat="1">
      <c r="B169" s="216"/>
      <c r="C169" s="217"/>
      <c r="D169" s="206" t="s">
        <v>168</v>
      </c>
      <c r="E169" s="218" t="s">
        <v>1</v>
      </c>
      <c r="F169" s="219" t="s">
        <v>173</v>
      </c>
      <c r="G169" s="217"/>
      <c r="H169" s="220">
        <v>24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168</v>
      </c>
      <c r="AU169" s="226" t="s">
        <v>82</v>
      </c>
      <c r="AV169" s="14" t="s">
        <v>166</v>
      </c>
      <c r="AW169" s="14" t="s">
        <v>30</v>
      </c>
      <c r="AX169" s="14" t="s">
        <v>80</v>
      </c>
      <c r="AY169" s="226" t="s">
        <v>159</v>
      </c>
    </row>
    <row r="170" spans="1:65" s="2" customFormat="1" ht="24">
      <c r="A170" s="34"/>
      <c r="B170" s="35"/>
      <c r="C170" s="227" t="s">
        <v>232</v>
      </c>
      <c r="D170" s="227" t="s">
        <v>188</v>
      </c>
      <c r="E170" s="228" t="s">
        <v>233</v>
      </c>
      <c r="F170" s="229" t="s">
        <v>234</v>
      </c>
      <c r="G170" s="230" t="s">
        <v>198</v>
      </c>
      <c r="H170" s="231">
        <v>6</v>
      </c>
      <c r="I170" s="258"/>
      <c r="J170" s="233">
        <f>ROUND(I170*H170,2)</f>
        <v>0</v>
      </c>
      <c r="K170" s="229" t="s">
        <v>177</v>
      </c>
      <c r="L170" s="234"/>
      <c r="M170" s="235" t="s">
        <v>1</v>
      </c>
      <c r="N170" s="236" t="s">
        <v>38</v>
      </c>
      <c r="O170" s="71"/>
      <c r="P170" s="200">
        <f>O170*H170</f>
        <v>0</v>
      </c>
      <c r="Q170" s="200">
        <v>0.24418999999999999</v>
      </c>
      <c r="R170" s="200">
        <f>Q170*H170</f>
        <v>1.4651399999999999</v>
      </c>
      <c r="S170" s="200">
        <v>0</v>
      </c>
      <c r="T170" s="20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2" t="s">
        <v>192</v>
      </c>
      <c r="AT170" s="202" t="s">
        <v>188</v>
      </c>
      <c r="AU170" s="202" t="s">
        <v>82</v>
      </c>
      <c r="AY170" s="17" t="s">
        <v>159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7" t="s">
        <v>80</v>
      </c>
      <c r="BK170" s="203">
        <f>ROUND(I170*H170,2)</f>
        <v>0</v>
      </c>
      <c r="BL170" s="17" t="s">
        <v>166</v>
      </c>
      <c r="BM170" s="202" t="s">
        <v>235</v>
      </c>
    </row>
    <row r="171" spans="1:65" s="15" customFormat="1">
      <c r="B171" s="237"/>
      <c r="C171" s="238"/>
      <c r="D171" s="206" t="s">
        <v>168</v>
      </c>
      <c r="E171" s="239" t="s">
        <v>1</v>
      </c>
      <c r="F171" s="240" t="s">
        <v>200</v>
      </c>
      <c r="G171" s="238"/>
      <c r="H171" s="239" t="s">
        <v>1</v>
      </c>
      <c r="I171" s="241"/>
      <c r="J171" s="238"/>
      <c r="K171" s="238"/>
      <c r="L171" s="242"/>
      <c r="M171" s="243"/>
      <c r="N171" s="244"/>
      <c r="O171" s="244"/>
      <c r="P171" s="244"/>
      <c r="Q171" s="244"/>
      <c r="R171" s="244"/>
      <c r="S171" s="244"/>
      <c r="T171" s="245"/>
      <c r="AT171" s="246" t="s">
        <v>168</v>
      </c>
      <c r="AU171" s="246" t="s">
        <v>82</v>
      </c>
      <c r="AV171" s="15" t="s">
        <v>80</v>
      </c>
      <c r="AW171" s="15" t="s">
        <v>30</v>
      </c>
      <c r="AX171" s="15" t="s">
        <v>73</v>
      </c>
      <c r="AY171" s="246" t="s">
        <v>159</v>
      </c>
    </row>
    <row r="172" spans="1:65" s="13" customFormat="1">
      <c r="B172" s="204"/>
      <c r="C172" s="205"/>
      <c r="D172" s="206" t="s">
        <v>168</v>
      </c>
      <c r="E172" s="207" t="s">
        <v>1</v>
      </c>
      <c r="F172" s="208" t="s">
        <v>195</v>
      </c>
      <c r="G172" s="205"/>
      <c r="H172" s="209">
        <v>6</v>
      </c>
      <c r="I172" s="210"/>
      <c r="J172" s="205"/>
      <c r="K172" s="205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168</v>
      </c>
      <c r="AU172" s="215" t="s">
        <v>82</v>
      </c>
      <c r="AV172" s="13" t="s">
        <v>82</v>
      </c>
      <c r="AW172" s="13" t="s">
        <v>30</v>
      </c>
      <c r="AX172" s="13" t="s">
        <v>73</v>
      </c>
      <c r="AY172" s="215" t="s">
        <v>159</v>
      </c>
    </row>
    <row r="173" spans="1:65" s="14" customFormat="1">
      <c r="B173" s="216"/>
      <c r="C173" s="217"/>
      <c r="D173" s="206" t="s">
        <v>168</v>
      </c>
      <c r="E173" s="218" t="s">
        <v>1</v>
      </c>
      <c r="F173" s="219" t="s">
        <v>173</v>
      </c>
      <c r="G173" s="217"/>
      <c r="H173" s="220">
        <v>6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168</v>
      </c>
      <c r="AU173" s="226" t="s">
        <v>82</v>
      </c>
      <c r="AV173" s="14" t="s">
        <v>166</v>
      </c>
      <c r="AW173" s="14" t="s">
        <v>30</v>
      </c>
      <c r="AX173" s="14" t="s">
        <v>80</v>
      </c>
      <c r="AY173" s="226" t="s">
        <v>159</v>
      </c>
    </row>
    <row r="174" spans="1:65" s="2" customFormat="1" ht="48">
      <c r="A174" s="34"/>
      <c r="B174" s="35"/>
      <c r="C174" s="191" t="s">
        <v>236</v>
      </c>
      <c r="D174" s="191" t="s">
        <v>162</v>
      </c>
      <c r="E174" s="192" t="s">
        <v>237</v>
      </c>
      <c r="F174" s="193" t="s">
        <v>238</v>
      </c>
      <c r="G174" s="194" t="s">
        <v>198</v>
      </c>
      <c r="H174" s="195">
        <v>50</v>
      </c>
      <c r="I174" s="196"/>
      <c r="J174" s="197">
        <f>ROUND(I174*H174,2)</f>
        <v>0</v>
      </c>
      <c r="K174" s="193" t="s">
        <v>177</v>
      </c>
      <c r="L174" s="39"/>
      <c r="M174" s="198" t="s">
        <v>1</v>
      </c>
      <c r="N174" s="199" t="s">
        <v>38</v>
      </c>
      <c r="O174" s="71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2" t="s">
        <v>166</v>
      </c>
      <c r="AT174" s="202" t="s">
        <v>162</v>
      </c>
      <c r="AU174" s="202" t="s">
        <v>82</v>
      </c>
      <c r="AY174" s="17" t="s">
        <v>159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7" t="s">
        <v>80</v>
      </c>
      <c r="BK174" s="203">
        <f>ROUND(I174*H174,2)</f>
        <v>0</v>
      </c>
      <c r="BL174" s="17" t="s">
        <v>166</v>
      </c>
      <c r="BM174" s="202" t="s">
        <v>239</v>
      </c>
    </row>
    <row r="175" spans="1:65" s="13" customFormat="1">
      <c r="B175" s="204"/>
      <c r="C175" s="205"/>
      <c r="D175" s="206" t="s">
        <v>168</v>
      </c>
      <c r="E175" s="207" t="s">
        <v>1</v>
      </c>
      <c r="F175" s="208" t="s">
        <v>240</v>
      </c>
      <c r="G175" s="205"/>
      <c r="H175" s="209">
        <v>50</v>
      </c>
      <c r="I175" s="210"/>
      <c r="J175" s="205"/>
      <c r="K175" s="205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168</v>
      </c>
      <c r="AU175" s="215" t="s">
        <v>82</v>
      </c>
      <c r="AV175" s="13" t="s">
        <v>82</v>
      </c>
      <c r="AW175" s="13" t="s">
        <v>30</v>
      </c>
      <c r="AX175" s="13" t="s">
        <v>73</v>
      </c>
      <c r="AY175" s="215" t="s">
        <v>159</v>
      </c>
    </row>
    <row r="176" spans="1:65" s="14" customFormat="1">
      <c r="B176" s="216"/>
      <c r="C176" s="217"/>
      <c r="D176" s="206" t="s">
        <v>168</v>
      </c>
      <c r="E176" s="218" t="s">
        <v>1</v>
      </c>
      <c r="F176" s="219" t="s">
        <v>173</v>
      </c>
      <c r="G176" s="217"/>
      <c r="H176" s="220">
        <v>50</v>
      </c>
      <c r="I176" s="221"/>
      <c r="J176" s="217"/>
      <c r="K176" s="217"/>
      <c r="L176" s="222"/>
      <c r="M176" s="223"/>
      <c r="N176" s="224"/>
      <c r="O176" s="224"/>
      <c r="P176" s="224"/>
      <c r="Q176" s="224"/>
      <c r="R176" s="224"/>
      <c r="S176" s="224"/>
      <c r="T176" s="225"/>
      <c r="AT176" s="226" t="s">
        <v>168</v>
      </c>
      <c r="AU176" s="226" t="s">
        <v>82</v>
      </c>
      <c r="AV176" s="14" t="s">
        <v>166</v>
      </c>
      <c r="AW176" s="14" t="s">
        <v>30</v>
      </c>
      <c r="AX176" s="14" t="s">
        <v>80</v>
      </c>
      <c r="AY176" s="226" t="s">
        <v>159</v>
      </c>
    </row>
    <row r="177" spans="1:65" s="2" customFormat="1" ht="134.25" customHeight="1">
      <c r="A177" s="34"/>
      <c r="B177" s="35"/>
      <c r="C177" s="191" t="s">
        <v>8</v>
      </c>
      <c r="D177" s="191" t="s">
        <v>162</v>
      </c>
      <c r="E177" s="192" t="s">
        <v>241</v>
      </c>
      <c r="F177" s="193" t="s">
        <v>242</v>
      </c>
      <c r="G177" s="194" t="s">
        <v>219</v>
      </c>
      <c r="H177" s="195">
        <v>3.4950000000000001</v>
      </c>
      <c r="I177" s="196"/>
      <c r="J177" s="197">
        <f>ROUND(I177*H177,2)</f>
        <v>0</v>
      </c>
      <c r="K177" s="193" t="s">
        <v>177</v>
      </c>
      <c r="L177" s="39"/>
      <c r="M177" s="198" t="s">
        <v>1</v>
      </c>
      <c r="N177" s="199" t="s">
        <v>38</v>
      </c>
      <c r="O177" s="71"/>
      <c r="P177" s="200">
        <f>O177*H177</f>
        <v>0</v>
      </c>
      <c r="Q177" s="200">
        <v>0</v>
      </c>
      <c r="R177" s="200">
        <f>Q177*H177</f>
        <v>0</v>
      </c>
      <c r="S177" s="200">
        <v>0</v>
      </c>
      <c r="T177" s="201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2" t="s">
        <v>166</v>
      </c>
      <c r="AT177" s="202" t="s">
        <v>162</v>
      </c>
      <c r="AU177" s="202" t="s">
        <v>82</v>
      </c>
      <c r="AY177" s="17" t="s">
        <v>159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7" t="s">
        <v>80</v>
      </c>
      <c r="BK177" s="203">
        <f>ROUND(I177*H177,2)</f>
        <v>0</v>
      </c>
      <c r="BL177" s="17" t="s">
        <v>166</v>
      </c>
      <c r="BM177" s="202" t="s">
        <v>243</v>
      </c>
    </row>
    <row r="178" spans="1:65" s="13" customFormat="1">
      <c r="B178" s="204"/>
      <c r="C178" s="205"/>
      <c r="D178" s="206" t="s">
        <v>168</v>
      </c>
      <c r="E178" s="207" t="s">
        <v>1</v>
      </c>
      <c r="F178" s="208" t="s">
        <v>244</v>
      </c>
      <c r="G178" s="205"/>
      <c r="H178" s="209">
        <v>3.4950000000000001</v>
      </c>
      <c r="I178" s="210"/>
      <c r="J178" s="205"/>
      <c r="K178" s="205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168</v>
      </c>
      <c r="AU178" s="215" t="s">
        <v>82</v>
      </c>
      <c r="AV178" s="13" t="s">
        <v>82</v>
      </c>
      <c r="AW178" s="13" t="s">
        <v>30</v>
      </c>
      <c r="AX178" s="13" t="s">
        <v>73</v>
      </c>
      <c r="AY178" s="215" t="s">
        <v>159</v>
      </c>
    </row>
    <row r="179" spans="1:65" s="14" customFormat="1">
      <c r="B179" s="216"/>
      <c r="C179" s="217"/>
      <c r="D179" s="206" t="s">
        <v>168</v>
      </c>
      <c r="E179" s="218" t="s">
        <v>1</v>
      </c>
      <c r="F179" s="219" t="s">
        <v>173</v>
      </c>
      <c r="G179" s="217"/>
      <c r="H179" s="220">
        <v>3.4950000000000001</v>
      </c>
      <c r="I179" s="221"/>
      <c r="J179" s="217"/>
      <c r="K179" s="217"/>
      <c r="L179" s="222"/>
      <c r="M179" s="223"/>
      <c r="N179" s="224"/>
      <c r="O179" s="224"/>
      <c r="P179" s="224"/>
      <c r="Q179" s="224"/>
      <c r="R179" s="224"/>
      <c r="S179" s="224"/>
      <c r="T179" s="225"/>
      <c r="AT179" s="226" t="s">
        <v>168</v>
      </c>
      <c r="AU179" s="226" t="s">
        <v>82</v>
      </c>
      <c r="AV179" s="14" t="s">
        <v>166</v>
      </c>
      <c r="AW179" s="14" t="s">
        <v>30</v>
      </c>
      <c r="AX179" s="14" t="s">
        <v>80</v>
      </c>
      <c r="AY179" s="226" t="s">
        <v>159</v>
      </c>
    </row>
    <row r="180" spans="1:65" s="2" customFormat="1" ht="114.95" customHeight="1">
      <c r="A180" s="34"/>
      <c r="B180" s="35"/>
      <c r="C180" s="191" t="s">
        <v>245</v>
      </c>
      <c r="D180" s="191" t="s">
        <v>162</v>
      </c>
      <c r="E180" s="192" t="s">
        <v>246</v>
      </c>
      <c r="F180" s="193" t="s">
        <v>247</v>
      </c>
      <c r="G180" s="194" t="s">
        <v>248</v>
      </c>
      <c r="H180" s="195">
        <v>40</v>
      </c>
      <c r="I180" s="196"/>
      <c r="J180" s="197">
        <f>ROUND(I180*H180,2)</f>
        <v>0</v>
      </c>
      <c r="K180" s="193" t="s">
        <v>177</v>
      </c>
      <c r="L180" s="39"/>
      <c r="M180" s="198" t="s">
        <v>1</v>
      </c>
      <c r="N180" s="199" t="s">
        <v>38</v>
      </c>
      <c r="O180" s="71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2" t="s">
        <v>166</v>
      </c>
      <c r="AT180" s="202" t="s">
        <v>162</v>
      </c>
      <c r="AU180" s="202" t="s">
        <v>82</v>
      </c>
      <c r="AY180" s="17" t="s">
        <v>159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7" t="s">
        <v>80</v>
      </c>
      <c r="BK180" s="203">
        <f>ROUND(I180*H180,2)</f>
        <v>0</v>
      </c>
      <c r="BL180" s="17" t="s">
        <v>166</v>
      </c>
      <c r="BM180" s="202" t="s">
        <v>249</v>
      </c>
    </row>
    <row r="181" spans="1:65" s="13" customFormat="1">
      <c r="B181" s="204"/>
      <c r="C181" s="205"/>
      <c r="D181" s="206" t="s">
        <v>168</v>
      </c>
      <c r="E181" s="207" t="s">
        <v>1</v>
      </c>
      <c r="F181" s="208" t="s">
        <v>250</v>
      </c>
      <c r="G181" s="205"/>
      <c r="H181" s="209">
        <v>40</v>
      </c>
      <c r="I181" s="210"/>
      <c r="J181" s="205"/>
      <c r="K181" s="205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168</v>
      </c>
      <c r="AU181" s="215" t="s">
        <v>82</v>
      </c>
      <c r="AV181" s="13" t="s">
        <v>82</v>
      </c>
      <c r="AW181" s="13" t="s">
        <v>30</v>
      </c>
      <c r="AX181" s="13" t="s">
        <v>73</v>
      </c>
      <c r="AY181" s="215" t="s">
        <v>159</v>
      </c>
    </row>
    <row r="182" spans="1:65" s="14" customFormat="1">
      <c r="B182" s="216"/>
      <c r="C182" s="217"/>
      <c r="D182" s="206" t="s">
        <v>168</v>
      </c>
      <c r="E182" s="218" t="s">
        <v>1</v>
      </c>
      <c r="F182" s="219" t="s">
        <v>173</v>
      </c>
      <c r="G182" s="217"/>
      <c r="H182" s="220">
        <v>40</v>
      </c>
      <c r="I182" s="221"/>
      <c r="J182" s="217"/>
      <c r="K182" s="217"/>
      <c r="L182" s="222"/>
      <c r="M182" s="223"/>
      <c r="N182" s="224"/>
      <c r="O182" s="224"/>
      <c r="P182" s="224"/>
      <c r="Q182" s="224"/>
      <c r="R182" s="224"/>
      <c r="S182" s="224"/>
      <c r="T182" s="225"/>
      <c r="AT182" s="226" t="s">
        <v>168</v>
      </c>
      <c r="AU182" s="226" t="s">
        <v>82</v>
      </c>
      <c r="AV182" s="14" t="s">
        <v>166</v>
      </c>
      <c r="AW182" s="14" t="s">
        <v>30</v>
      </c>
      <c r="AX182" s="14" t="s">
        <v>80</v>
      </c>
      <c r="AY182" s="226" t="s">
        <v>159</v>
      </c>
    </row>
    <row r="183" spans="1:65" s="2" customFormat="1" ht="101.25" customHeight="1">
      <c r="A183" s="34"/>
      <c r="B183" s="35"/>
      <c r="C183" s="191" t="s">
        <v>251</v>
      </c>
      <c r="D183" s="191" t="s">
        <v>162</v>
      </c>
      <c r="E183" s="192" t="s">
        <v>252</v>
      </c>
      <c r="F183" s="193" t="s">
        <v>253</v>
      </c>
      <c r="G183" s="194" t="s">
        <v>229</v>
      </c>
      <c r="H183" s="195">
        <v>2330</v>
      </c>
      <c r="I183" s="196"/>
      <c r="J183" s="197">
        <f>ROUND(I183*H183,2)</f>
        <v>0</v>
      </c>
      <c r="K183" s="193" t="s">
        <v>177</v>
      </c>
      <c r="L183" s="39"/>
      <c r="M183" s="198" t="s">
        <v>1</v>
      </c>
      <c r="N183" s="199" t="s">
        <v>38</v>
      </c>
      <c r="O183" s="71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2" t="s">
        <v>166</v>
      </c>
      <c r="AT183" s="202" t="s">
        <v>162</v>
      </c>
      <c r="AU183" s="202" t="s">
        <v>82</v>
      </c>
      <c r="AY183" s="17" t="s">
        <v>159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7" t="s">
        <v>80</v>
      </c>
      <c r="BK183" s="203">
        <f>ROUND(I183*H183,2)</f>
        <v>0</v>
      </c>
      <c r="BL183" s="17" t="s">
        <v>166</v>
      </c>
      <c r="BM183" s="202" t="s">
        <v>254</v>
      </c>
    </row>
    <row r="184" spans="1:65" s="13" customFormat="1">
      <c r="B184" s="204"/>
      <c r="C184" s="205"/>
      <c r="D184" s="206" t="s">
        <v>168</v>
      </c>
      <c r="E184" s="207" t="s">
        <v>1</v>
      </c>
      <c r="F184" s="208" t="s">
        <v>255</v>
      </c>
      <c r="G184" s="205"/>
      <c r="H184" s="209">
        <v>2330</v>
      </c>
      <c r="I184" s="210"/>
      <c r="J184" s="205"/>
      <c r="K184" s="205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168</v>
      </c>
      <c r="AU184" s="215" t="s">
        <v>82</v>
      </c>
      <c r="AV184" s="13" t="s">
        <v>82</v>
      </c>
      <c r="AW184" s="13" t="s">
        <v>30</v>
      </c>
      <c r="AX184" s="13" t="s">
        <v>73</v>
      </c>
      <c r="AY184" s="215" t="s">
        <v>159</v>
      </c>
    </row>
    <row r="185" spans="1:65" s="14" customFormat="1">
      <c r="B185" s="216"/>
      <c r="C185" s="217"/>
      <c r="D185" s="206" t="s">
        <v>168</v>
      </c>
      <c r="E185" s="218" t="s">
        <v>1</v>
      </c>
      <c r="F185" s="219" t="s">
        <v>173</v>
      </c>
      <c r="G185" s="217"/>
      <c r="H185" s="220">
        <v>2330</v>
      </c>
      <c r="I185" s="221"/>
      <c r="J185" s="217"/>
      <c r="K185" s="217"/>
      <c r="L185" s="222"/>
      <c r="M185" s="223"/>
      <c r="N185" s="224"/>
      <c r="O185" s="224"/>
      <c r="P185" s="224"/>
      <c r="Q185" s="224"/>
      <c r="R185" s="224"/>
      <c r="S185" s="224"/>
      <c r="T185" s="225"/>
      <c r="AT185" s="226" t="s">
        <v>168</v>
      </c>
      <c r="AU185" s="226" t="s">
        <v>82</v>
      </c>
      <c r="AV185" s="14" t="s">
        <v>166</v>
      </c>
      <c r="AW185" s="14" t="s">
        <v>30</v>
      </c>
      <c r="AX185" s="14" t="s">
        <v>80</v>
      </c>
      <c r="AY185" s="226" t="s">
        <v>159</v>
      </c>
    </row>
    <row r="186" spans="1:65" s="2" customFormat="1" ht="78" customHeight="1">
      <c r="A186" s="34"/>
      <c r="B186" s="35"/>
      <c r="C186" s="191" t="s">
        <v>256</v>
      </c>
      <c r="D186" s="191" t="s">
        <v>162</v>
      </c>
      <c r="E186" s="192" t="s">
        <v>257</v>
      </c>
      <c r="F186" s="193" t="s">
        <v>258</v>
      </c>
      <c r="G186" s="194" t="s">
        <v>176</v>
      </c>
      <c r="H186" s="195">
        <v>330</v>
      </c>
      <c r="I186" s="196"/>
      <c r="J186" s="197">
        <f>ROUND(I186*H186,2)</f>
        <v>0</v>
      </c>
      <c r="K186" s="193" t="s">
        <v>177</v>
      </c>
      <c r="L186" s="39"/>
      <c r="M186" s="198" t="s">
        <v>1</v>
      </c>
      <c r="N186" s="199" t="s">
        <v>38</v>
      </c>
      <c r="O186" s="71"/>
      <c r="P186" s="200">
        <f>O186*H186</f>
        <v>0</v>
      </c>
      <c r="Q186" s="200">
        <v>0</v>
      </c>
      <c r="R186" s="200">
        <f>Q186*H186</f>
        <v>0</v>
      </c>
      <c r="S186" s="200">
        <v>0</v>
      </c>
      <c r="T186" s="201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2" t="s">
        <v>166</v>
      </c>
      <c r="AT186" s="202" t="s">
        <v>162</v>
      </c>
      <c r="AU186" s="202" t="s">
        <v>82</v>
      </c>
      <c r="AY186" s="17" t="s">
        <v>159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7" t="s">
        <v>80</v>
      </c>
      <c r="BK186" s="203">
        <f>ROUND(I186*H186,2)</f>
        <v>0</v>
      </c>
      <c r="BL186" s="17" t="s">
        <v>166</v>
      </c>
      <c r="BM186" s="202" t="s">
        <v>259</v>
      </c>
    </row>
    <row r="187" spans="1:65" s="13" customFormat="1">
      <c r="B187" s="204"/>
      <c r="C187" s="205"/>
      <c r="D187" s="206" t="s">
        <v>168</v>
      </c>
      <c r="E187" s="207" t="s">
        <v>1</v>
      </c>
      <c r="F187" s="208" t="s">
        <v>260</v>
      </c>
      <c r="G187" s="205"/>
      <c r="H187" s="209">
        <v>258</v>
      </c>
      <c r="I187" s="210"/>
      <c r="J187" s="205"/>
      <c r="K187" s="205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168</v>
      </c>
      <c r="AU187" s="215" t="s">
        <v>82</v>
      </c>
      <c r="AV187" s="13" t="s">
        <v>82</v>
      </c>
      <c r="AW187" s="13" t="s">
        <v>30</v>
      </c>
      <c r="AX187" s="13" t="s">
        <v>73</v>
      </c>
      <c r="AY187" s="215" t="s">
        <v>159</v>
      </c>
    </row>
    <row r="188" spans="1:65" s="13" customFormat="1">
      <c r="B188" s="204"/>
      <c r="C188" s="205"/>
      <c r="D188" s="206" t="s">
        <v>168</v>
      </c>
      <c r="E188" s="207" t="s">
        <v>1</v>
      </c>
      <c r="F188" s="208" t="s">
        <v>261</v>
      </c>
      <c r="G188" s="205"/>
      <c r="H188" s="209">
        <v>72</v>
      </c>
      <c r="I188" s="210"/>
      <c r="J188" s="205"/>
      <c r="K188" s="205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168</v>
      </c>
      <c r="AU188" s="215" t="s">
        <v>82</v>
      </c>
      <c r="AV188" s="13" t="s">
        <v>82</v>
      </c>
      <c r="AW188" s="13" t="s">
        <v>30</v>
      </c>
      <c r="AX188" s="13" t="s">
        <v>73</v>
      </c>
      <c r="AY188" s="215" t="s">
        <v>159</v>
      </c>
    </row>
    <row r="189" spans="1:65" s="14" customFormat="1">
      <c r="B189" s="216"/>
      <c r="C189" s="217"/>
      <c r="D189" s="206" t="s">
        <v>168</v>
      </c>
      <c r="E189" s="218" t="s">
        <v>1</v>
      </c>
      <c r="F189" s="219" t="s">
        <v>173</v>
      </c>
      <c r="G189" s="217"/>
      <c r="H189" s="220">
        <v>330</v>
      </c>
      <c r="I189" s="221"/>
      <c r="J189" s="217"/>
      <c r="K189" s="217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168</v>
      </c>
      <c r="AU189" s="226" t="s">
        <v>82</v>
      </c>
      <c r="AV189" s="14" t="s">
        <v>166</v>
      </c>
      <c r="AW189" s="14" t="s">
        <v>30</v>
      </c>
      <c r="AX189" s="14" t="s">
        <v>80</v>
      </c>
      <c r="AY189" s="226" t="s">
        <v>159</v>
      </c>
    </row>
    <row r="190" spans="1:65" s="2" customFormat="1" ht="78" customHeight="1">
      <c r="A190" s="34"/>
      <c r="B190" s="35"/>
      <c r="C190" s="191" t="s">
        <v>262</v>
      </c>
      <c r="D190" s="191" t="s">
        <v>162</v>
      </c>
      <c r="E190" s="192" t="s">
        <v>263</v>
      </c>
      <c r="F190" s="193" t="s">
        <v>264</v>
      </c>
      <c r="G190" s="194" t="s">
        <v>165</v>
      </c>
      <c r="H190" s="195">
        <v>75</v>
      </c>
      <c r="I190" s="196"/>
      <c r="J190" s="197">
        <f>ROUND(I190*H190,2)</f>
        <v>0</v>
      </c>
      <c r="K190" s="193" t="s">
        <v>177</v>
      </c>
      <c r="L190" s="39"/>
      <c r="M190" s="198" t="s">
        <v>1</v>
      </c>
      <c r="N190" s="199" t="s">
        <v>38</v>
      </c>
      <c r="O190" s="71"/>
      <c r="P190" s="200">
        <f>O190*H190</f>
        <v>0</v>
      </c>
      <c r="Q190" s="200">
        <v>0</v>
      </c>
      <c r="R190" s="200">
        <f>Q190*H190</f>
        <v>0</v>
      </c>
      <c r="S190" s="200">
        <v>0</v>
      </c>
      <c r="T190" s="201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2" t="s">
        <v>166</v>
      </c>
      <c r="AT190" s="202" t="s">
        <v>162</v>
      </c>
      <c r="AU190" s="202" t="s">
        <v>82</v>
      </c>
      <c r="AY190" s="17" t="s">
        <v>159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7" t="s">
        <v>80</v>
      </c>
      <c r="BK190" s="203">
        <f>ROUND(I190*H190,2)</f>
        <v>0</v>
      </c>
      <c r="BL190" s="17" t="s">
        <v>166</v>
      </c>
      <c r="BM190" s="202" t="s">
        <v>265</v>
      </c>
    </row>
    <row r="191" spans="1:65" s="13" customFormat="1">
      <c r="B191" s="204"/>
      <c r="C191" s="205"/>
      <c r="D191" s="206" t="s">
        <v>168</v>
      </c>
      <c r="E191" s="207" t="s">
        <v>1</v>
      </c>
      <c r="F191" s="208" t="s">
        <v>266</v>
      </c>
      <c r="G191" s="205"/>
      <c r="H191" s="209">
        <v>75</v>
      </c>
      <c r="I191" s="210"/>
      <c r="J191" s="205"/>
      <c r="K191" s="205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168</v>
      </c>
      <c r="AU191" s="215" t="s">
        <v>82</v>
      </c>
      <c r="AV191" s="13" t="s">
        <v>82</v>
      </c>
      <c r="AW191" s="13" t="s">
        <v>30</v>
      </c>
      <c r="AX191" s="13" t="s">
        <v>73</v>
      </c>
      <c r="AY191" s="215" t="s">
        <v>159</v>
      </c>
    </row>
    <row r="192" spans="1:65" s="14" customFormat="1">
      <c r="B192" s="216"/>
      <c r="C192" s="217"/>
      <c r="D192" s="206" t="s">
        <v>168</v>
      </c>
      <c r="E192" s="218" t="s">
        <v>1</v>
      </c>
      <c r="F192" s="219" t="s">
        <v>173</v>
      </c>
      <c r="G192" s="217"/>
      <c r="H192" s="220">
        <v>75</v>
      </c>
      <c r="I192" s="221"/>
      <c r="J192" s="217"/>
      <c r="K192" s="217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168</v>
      </c>
      <c r="AU192" s="226" t="s">
        <v>82</v>
      </c>
      <c r="AV192" s="14" t="s">
        <v>166</v>
      </c>
      <c r="AW192" s="14" t="s">
        <v>30</v>
      </c>
      <c r="AX192" s="14" t="s">
        <v>80</v>
      </c>
      <c r="AY192" s="226" t="s">
        <v>159</v>
      </c>
    </row>
    <row r="193" spans="1:65" s="2" customFormat="1" ht="16.5" customHeight="1">
      <c r="A193" s="34"/>
      <c r="B193" s="35"/>
      <c r="C193" s="227" t="s">
        <v>267</v>
      </c>
      <c r="D193" s="227" t="s">
        <v>188</v>
      </c>
      <c r="E193" s="228" t="s">
        <v>268</v>
      </c>
      <c r="F193" s="229" t="s">
        <v>269</v>
      </c>
      <c r="G193" s="230" t="s">
        <v>198</v>
      </c>
      <c r="H193" s="231">
        <v>75</v>
      </c>
      <c r="I193" s="232"/>
      <c r="J193" s="233">
        <f>ROUND(I193*H193,2)</f>
        <v>0</v>
      </c>
      <c r="K193" s="229" t="s">
        <v>177</v>
      </c>
      <c r="L193" s="234"/>
      <c r="M193" s="235" t="s">
        <v>1</v>
      </c>
      <c r="N193" s="236" t="s">
        <v>38</v>
      </c>
      <c r="O193" s="71"/>
      <c r="P193" s="200">
        <f>O193*H193</f>
        <v>0</v>
      </c>
      <c r="Q193" s="200">
        <v>0</v>
      </c>
      <c r="R193" s="200">
        <f>Q193*H193</f>
        <v>0</v>
      </c>
      <c r="S193" s="200">
        <v>0</v>
      </c>
      <c r="T193" s="201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2" t="s">
        <v>192</v>
      </c>
      <c r="AT193" s="202" t="s">
        <v>188</v>
      </c>
      <c r="AU193" s="202" t="s">
        <v>82</v>
      </c>
      <c r="AY193" s="17" t="s">
        <v>159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7" t="s">
        <v>80</v>
      </c>
      <c r="BK193" s="203">
        <f>ROUND(I193*H193,2)</f>
        <v>0</v>
      </c>
      <c r="BL193" s="17" t="s">
        <v>166</v>
      </c>
      <c r="BM193" s="202" t="s">
        <v>270</v>
      </c>
    </row>
    <row r="194" spans="1:65" s="13" customFormat="1">
      <c r="B194" s="204"/>
      <c r="C194" s="205"/>
      <c r="D194" s="206" t="s">
        <v>168</v>
      </c>
      <c r="E194" s="207" t="s">
        <v>1</v>
      </c>
      <c r="F194" s="208" t="s">
        <v>271</v>
      </c>
      <c r="G194" s="205"/>
      <c r="H194" s="209">
        <v>75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168</v>
      </c>
      <c r="AU194" s="215" t="s">
        <v>82</v>
      </c>
      <c r="AV194" s="13" t="s">
        <v>82</v>
      </c>
      <c r="AW194" s="13" t="s">
        <v>30</v>
      </c>
      <c r="AX194" s="13" t="s">
        <v>73</v>
      </c>
      <c r="AY194" s="215" t="s">
        <v>159</v>
      </c>
    </row>
    <row r="195" spans="1:65" s="14" customFormat="1">
      <c r="B195" s="216"/>
      <c r="C195" s="217"/>
      <c r="D195" s="206" t="s">
        <v>168</v>
      </c>
      <c r="E195" s="218" t="s">
        <v>1</v>
      </c>
      <c r="F195" s="219" t="s">
        <v>173</v>
      </c>
      <c r="G195" s="217"/>
      <c r="H195" s="220">
        <v>75</v>
      </c>
      <c r="I195" s="221"/>
      <c r="J195" s="217"/>
      <c r="K195" s="217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168</v>
      </c>
      <c r="AU195" s="226" t="s">
        <v>82</v>
      </c>
      <c r="AV195" s="14" t="s">
        <v>166</v>
      </c>
      <c r="AW195" s="14" t="s">
        <v>30</v>
      </c>
      <c r="AX195" s="14" t="s">
        <v>80</v>
      </c>
      <c r="AY195" s="226" t="s">
        <v>159</v>
      </c>
    </row>
    <row r="196" spans="1:65" s="2" customFormat="1" ht="55.5" customHeight="1">
      <c r="A196" s="34"/>
      <c r="B196" s="35"/>
      <c r="C196" s="191" t="s">
        <v>7</v>
      </c>
      <c r="D196" s="191" t="s">
        <v>162</v>
      </c>
      <c r="E196" s="192" t="s">
        <v>272</v>
      </c>
      <c r="F196" s="193" t="s">
        <v>273</v>
      </c>
      <c r="G196" s="194" t="s">
        <v>165</v>
      </c>
      <c r="H196" s="195">
        <v>1400</v>
      </c>
      <c r="I196" s="196"/>
      <c r="J196" s="197">
        <f>ROUND(I196*H196,2)</f>
        <v>0</v>
      </c>
      <c r="K196" s="193" t="s">
        <v>177</v>
      </c>
      <c r="L196" s="39"/>
      <c r="M196" s="198" t="s">
        <v>1</v>
      </c>
      <c r="N196" s="199" t="s">
        <v>38</v>
      </c>
      <c r="O196" s="71"/>
      <c r="P196" s="200">
        <f>O196*H196</f>
        <v>0</v>
      </c>
      <c r="Q196" s="200">
        <v>0</v>
      </c>
      <c r="R196" s="200">
        <f>Q196*H196</f>
        <v>0</v>
      </c>
      <c r="S196" s="200">
        <v>0</v>
      </c>
      <c r="T196" s="201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2" t="s">
        <v>166</v>
      </c>
      <c r="AT196" s="202" t="s">
        <v>162</v>
      </c>
      <c r="AU196" s="202" t="s">
        <v>82</v>
      </c>
      <c r="AY196" s="17" t="s">
        <v>159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7" t="s">
        <v>80</v>
      </c>
      <c r="BK196" s="203">
        <f>ROUND(I196*H196,2)</f>
        <v>0</v>
      </c>
      <c r="BL196" s="17" t="s">
        <v>166</v>
      </c>
      <c r="BM196" s="202" t="s">
        <v>274</v>
      </c>
    </row>
    <row r="197" spans="1:65" s="13" customFormat="1">
      <c r="B197" s="204"/>
      <c r="C197" s="205"/>
      <c r="D197" s="206" t="s">
        <v>168</v>
      </c>
      <c r="E197" s="207" t="s">
        <v>1</v>
      </c>
      <c r="F197" s="208" t="s">
        <v>275</v>
      </c>
      <c r="G197" s="205"/>
      <c r="H197" s="209">
        <v>1400</v>
      </c>
      <c r="I197" s="210"/>
      <c r="J197" s="205"/>
      <c r="K197" s="205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168</v>
      </c>
      <c r="AU197" s="215" t="s">
        <v>82</v>
      </c>
      <c r="AV197" s="13" t="s">
        <v>82</v>
      </c>
      <c r="AW197" s="13" t="s">
        <v>30</v>
      </c>
      <c r="AX197" s="13" t="s">
        <v>73</v>
      </c>
      <c r="AY197" s="215" t="s">
        <v>159</v>
      </c>
    </row>
    <row r="198" spans="1:65" s="14" customFormat="1">
      <c r="B198" s="216"/>
      <c r="C198" s="217"/>
      <c r="D198" s="206" t="s">
        <v>168</v>
      </c>
      <c r="E198" s="218" t="s">
        <v>1</v>
      </c>
      <c r="F198" s="219" t="s">
        <v>173</v>
      </c>
      <c r="G198" s="217"/>
      <c r="H198" s="220">
        <v>1400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168</v>
      </c>
      <c r="AU198" s="226" t="s">
        <v>82</v>
      </c>
      <c r="AV198" s="14" t="s">
        <v>166</v>
      </c>
      <c r="AW198" s="14" t="s">
        <v>30</v>
      </c>
      <c r="AX198" s="14" t="s">
        <v>80</v>
      </c>
      <c r="AY198" s="226" t="s">
        <v>159</v>
      </c>
    </row>
    <row r="199" spans="1:65" s="2" customFormat="1" ht="72">
      <c r="A199" s="34"/>
      <c r="B199" s="35"/>
      <c r="C199" s="191" t="s">
        <v>276</v>
      </c>
      <c r="D199" s="191" t="s">
        <v>162</v>
      </c>
      <c r="E199" s="192" t="s">
        <v>277</v>
      </c>
      <c r="F199" s="193" t="s">
        <v>278</v>
      </c>
      <c r="G199" s="194" t="s">
        <v>176</v>
      </c>
      <c r="H199" s="195">
        <v>5</v>
      </c>
      <c r="I199" s="196"/>
      <c r="J199" s="197">
        <f>ROUND(I199*H199,2)</f>
        <v>0</v>
      </c>
      <c r="K199" s="193" t="s">
        <v>177</v>
      </c>
      <c r="L199" s="39"/>
      <c r="M199" s="198" t="s">
        <v>1</v>
      </c>
      <c r="N199" s="199" t="s">
        <v>38</v>
      </c>
      <c r="O199" s="71"/>
      <c r="P199" s="200">
        <f>O199*H199</f>
        <v>0</v>
      </c>
      <c r="Q199" s="200">
        <v>0</v>
      </c>
      <c r="R199" s="200">
        <f>Q199*H199</f>
        <v>0</v>
      </c>
      <c r="S199" s="200">
        <v>0</v>
      </c>
      <c r="T199" s="20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2" t="s">
        <v>166</v>
      </c>
      <c r="AT199" s="202" t="s">
        <v>162</v>
      </c>
      <c r="AU199" s="202" t="s">
        <v>82</v>
      </c>
      <c r="AY199" s="17" t="s">
        <v>159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7" t="s">
        <v>80</v>
      </c>
      <c r="BK199" s="203">
        <f>ROUND(I199*H199,2)</f>
        <v>0</v>
      </c>
      <c r="BL199" s="17" t="s">
        <v>166</v>
      </c>
      <c r="BM199" s="202" t="s">
        <v>279</v>
      </c>
    </row>
    <row r="200" spans="1:65" s="13" customFormat="1">
      <c r="B200" s="204"/>
      <c r="C200" s="205"/>
      <c r="D200" s="206" t="s">
        <v>168</v>
      </c>
      <c r="E200" s="207" t="s">
        <v>1</v>
      </c>
      <c r="F200" s="208" t="s">
        <v>280</v>
      </c>
      <c r="G200" s="205"/>
      <c r="H200" s="209">
        <v>5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168</v>
      </c>
      <c r="AU200" s="215" t="s">
        <v>82</v>
      </c>
      <c r="AV200" s="13" t="s">
        <v>82</v>
      </c>
      <c r="AW200" s="13" t="s">
        <v>30</v>
      </c>
      <c r="AX200" s="13" t="s">
        <v>73</v>
      </c>
      <c r="AY200" s="215" t="s">
        <v>159</v>
      </c>
    </row>
    <row r="201" spans="1:65" s="14" customFormat="1">
      <c r="B201" s="216"/>
      <c r="C201" s="217"/>
      <c r="D201" s="206" t="s">
        <v>168</v>
      </c>
      <c r="E201" s="218" t="s">
        <v>1</v>
      </c>
      <c r="F201" s="219" t="s">
        <v>173</v>
      </c>
      <c r="G201" s="217"/>
      <c r="H201" s="220">
        <v>5</v>
      </c>
      <c r="I201" s="221"/>
      <c r="J201" s="217"/>
      <c r="K201" s="217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168</v>
      </c>
      <c r="AU201" s="226" t="s">
        <v>82</v>
      </c>
      <c r="AV201" s="14" t="s">
        <v>166</v>
      </c>
      <c r="AW201" s="14" t="s">
        <v>30</v>
      </c>
      <c r="AX201" s="14" t="s">
        <v>80</v>
      </c>
      <c r="AY201" s="226" t="s">
        <v>159</v>
      </c>
    </row>
    <row r="202" spans="1:65" s="2" customFormat="1" ht="78" customHeight="1">
      <c r="A202" s="34"/>
      <c r="B202" s="35"/>
      <c r="C202" s="191" t="s">
        <v>281</v>
      </c>
      <c r="D202" s="191" t="s">
        <v>162</v>
      </c>
      <c r="E202" s="192" t="s">
        <v>282</v>
      </c>
      <c r="F202" s="193" t="s">
        <v>283</v>
      </c>
      <c r="G202" s="194" t="s">
        <v>191</v>
      </c>
      <c r="H202" s="195">
        <v>583.66499999999996</v>
      </c>
      <c r="I202" s="196"/>
      <c r="J202" s="197">
        <f>ROUND(I202*H202,2)</f>
        <v>0</v>
      </c>
      <c r="K202" s="193" t="s">
        <v>177</v>
      </c>
      <c r="L202" s="39"/>
      <c r="M202" s="198" t="s">
        <v>1</v>
      </c>
      <c r="N202" s="199" t="s">
        <v>38</v>
      </c>
      <c r="O202" s="71"/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2" t="s">
        <v>166</v>
      </c>
      <c r="AT202" s="202" t="s">
        <v>162</v>
      </c>
      <c r="AU202" s="202" t="s">
        <v>82</v>
      </c>
      <c r="AY202" s="17" t="s">
        <v>159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7" t="s">
        <v>80</v>
      </c>
      <c r="BK202" s="203">
        <f>ROUND(I202*H202,2)</f>
        <v>0</v>
      </c>
      <c r="BL202" s="17" t="s">
        <v>166</v>
      </c>
      <c r="BM202" s="202" t="s">
        <v>284</v>
      </c>
    </row>
    <row r="203" spans="1:65" s="13" customFormat="1">
      <c r="B203" s="204"/>
      <c r="C203" s="205"/>
      <c r="D203" s="206" t="s">
        <v>168</v>
      </c>
      <c r="E203" s="207" t="s">
        <v>1</v>
      </c>
      <c r="F203" s="208" t="s">
        <v>285</v>
      </c>
      <c r="G203" s="205"/>
      <c r="H203" s="209">
        <v>583.66499999999996</v>
      </c>
      <c r="I203" s="210"/>
      <c r="J203" s="205"/>
      <c r="K203" s="205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168</v>
      </c>
      <c r="AU203" s="215" t="s">
        <v>82</v>
      </c>
      <c r="AV203" s="13" t="s">
        <v>82</v>
      </c>
      <c r="AW203" s="13" t="s">
        <v>30</v>
      </c>
      <c r="AX203" s="13" t="s">
        <v>73</v>
      </c>
      <c r="AY203" s="215" t="s">
        <v>159</v>
      </c>
    </row>
    <row r="204" spans="1:65" s="14" customFormat="1">
      <c r="B204" s="216"/>
      <c r="C204" s="217"/>
      <c r="D204" s="206" t="s">
        <v>168</v>
      </c>
      <c r="E204" s="218" t="s">
        <v>1</v>
      </c>
      <c r="F204" s="219" t="s">
        <v>173</v>
      </c>
      <c r="G204" s="217"/>
      <c r="H204" s="220">
        <v>583.66499999999996</v>
      </c>
      <c r="I204" s="221"/>
      <c r="J204" s="217"/>
      <c r="K204" s="217"/>
      <c r="L204" s="222"/>
      <c r="M204" s="223"/>
      <c r="N204" s="224"/>
      <c r="O204" s="224"/>
      <c r="P204" s="224"/>
      <c r="Q204" s="224"/>
      <c r="R204" s="224"/>
      <c r="S204" s="224"/>
      <c r="T204" s="225"/>
      <c r="AT204" s="226" t="s">
        <v>168</v>
      </c>
      <c r="AU204" s="226" t="s">
        <v>82</v>
      </c>
      <c r="AV204" s="14" t="s">
        <v>166</v>
      </c>
      <c r="AW204" s="14" t="s">
        <v>30</v>
      </c>
      <c r="AX204" s="14" t="s">
        <v>80</v>
      </c>
      <c r="AY204" s="226" t="s">
        <v>159</v>
      </c>
    </row>
    <row r="205" spans="1:65" s="2" customFormat="1" ht="66.75" customHeight="1">
      <c r="A205" s="34"/>
      <c r="B205" s="35"/>
      <c r="C205" s="191" t="s">
        <v>286</v>
      </c>
      <c r="D205" s="191" t="s">
        <v>162</v>
      </c>
      <c r="E205" s="192" t="s">
        <v>287</v>
      </c>
      <c r="F205" s="193" t="s">
        <v>288</v>
      </c>
      <c r="G205" s="194" t="s">
        <v>191</v>
      </c>
      <c r="H205" s="195">
        <v>719.97</v>
      </c>
      <c r="I205" s="196"/>
      <c r="J205" s="197">
        <f>ROUND(I205*H205,2)</f>
        <v>0</v>
      </c>
      <c r="K205" s="193" t="s">
        <v>177</v>
      </c>
      <c r="L205" s="39"/>
      <c r="M205" s="198" t="s">
        <v>1</v>
      </c>
      <c r="N205" s="199" t="s">
        <v>38</v>
      </c>
      <c r="O205" s="71"/>
      <c r="P205" s="200">
        <f>O205*H205</f>
        <v>0</v>
      </c>
      <c r="Q205" s="200">
        <v>0</v>
      </c>
      <c r="R205" s="200">
        <f>Q205*H205</f>
        <v>0</v>
      </c>
      <c r="S205" s="200">
        <v>0</v>
      </c>
      <c r="T205" s="201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2" t="s">
        <v>166</v>
      </c>
      <c r="AT205" s="202" t="s">
        <v>162</v>
      </c>
      <c r="AU205" s="202" t="s">
        <v>82</v>
      </c>
      <c r="AY205" s="17" t="s">
        <v>159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7" t="s">
        <v>80</v>
      </c>
      <c r="BK205" s="203">
        <f>ROUND(I205*H205,2)</f>
        <v>0</v>
      </c>
      <c r="BL205" s="17" t="s">
        <v>166</v>
      </c>
      <c r="BM205" s="202" t="s">
        <v>289</v>
      </c>
    </row>
    <row r="206" spans="1:65" s="13" customFormat="1">
      <c r="B206" s="204"/>
      <c r="C206" s="205"/>
      <c r="D206" s="206" t="s">
        <v>168</v>
      </c>
      <c r="E206" s="207" t="s">
        <v>1</v>
      </c>
      <c r="F206" s="208" t="s">
        <v>290</v>
      </c>
      <c r="G206" s="205"/>
      <c r="H206" s="209">
        <v>719.97</v>
      </c>
      <c r="I206" s="210"/>
      <c r="J206" s="205"/>
      <c r="K206" s="205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168</v>
      </c>
      <c r="AU206" s="215" t="s">
        <v>82</v>
      </c>
      <c r="AV206" s="13" t="s">
        <v>82</v>
      </c>
      <c r="AW206" s="13" t="s">
        <v>30</v>
      </c>
      <c r="AX206" s="13" t="s">
        <v>73</v>
      </c>
      <c r="AY206" s="215" t="s">
        <v>159</v>
      </c>
    </row>
    <row r="207" spans="1:65" s="14" customFormat="1">
      <c r="B207" s="216"/>
      <c r="C207" s="217"/>
      <c r="D207" s="206" t="s">
        <v>168</v>
      </c>
      <c r="E207" s="218" t="s">
        <v>1</v>
      </c>
      <c r="F207" s="219" t="s">
        <v>173</v>
      </c>
      <c r="G207" s="217"/>
      <c r="H207" s="220">
        <v>719.97</v>
      </c>
      <c r="I207" s="221"/>
      <c r="J207" s="217"/>
      <c r="K207" s="217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168</v>
      </c>
      <c r="AU207" s="226" t="s">
        <v>82</v>
      </c>
      <c r="AV207" s="14" t="s">
        <v>166</v>
      </c>
      <c r="AW207" s="14" t="s">
        <v>30</v>
      </c>
      <c r="AX207" s="14" t="s">
        <v>80</v>
      </c>
      <c r="AY207" s="226" t="s">
        <v>159</v>
      </c>
    </row>
    <row r="208" spans="1:65" s="12" customFormat="1" ht="25.9" customHeight="1">
      <c r="B208" s="175"/>
      <c r="C208" s="176"/>
      <c r="D208" s="177" t="s">
        <v>72</v>
      </c>
      <c r="E208" s="178" t="s">
        <v>291</v>
      </c>
      <c r="F208" s="178" t="s">
        <v>292</v>
      </c>
      <c r="G208" s="176"/>
      <c r="H208" s="176"/>
      <c r="I208" s="179"/>
      <c r="J208" s="180">
        <f>BK208</f>
        <v>0</v>
      </c>
      <c r="K208" s="176"/>
      <c r="L208" s="181"/>
      <c r="M208" s="182"/>
      <c r="N208" s="183"/>
      <c r="O208" s="183"/>
      <c r="P208" s="184">
        <f>SUM(P209:P224)</f>
        <v>0</v>
      </c>
      <c r="Q208" s="183"/>
      <c r="R208" s="184">
        <f>SUM(R209:R224)</f>
        <v>0</v>
      </c>
      <c r="S208" s="183"/>
      <c r="T208" s="185">
        <f>SUM(T209:T224)</f>
        <v>0</v>
      </c>
      <c r="AR208" s="186" t="s">
        <v>166</v>
      </c>
      <c r="AT208" s="187" t="s">
        <v>72</v>
      </c>
      <c r="AU208" s="187" t="s">
        <v>73</v>
      </c>
      <c r="AY208" s="186" t="s">
        <v>159</v>
      </c>
      <c r="BK208" s="188">
        <f>SUM(BK209:BK224)</f>
        <v>0</v>
      </c>
    </row>
    <row r="209" spans="1:65" s="2" customFormat="1" ht="78" customHeight="1">
      <c r="A209" s="34"/>
      <c r="B209" s="35"/>
      <c r="C209" s="191" t="s">
        <v>293</v>
      </c>
      <c r="D209" s="191" t="s">
        <v>162</v>
      </c>
      <c r="E209" s="192" t="s">
        <v>294</v>
      </c>
      <c r="F209" s="193" t="s">
        <v>295</v>
      </c>
      <c r="G209" s="194" t="s">
        <v>198</v>
      </c>
      <c r="H209" s="195">
        <v>1</v>
      </c>
      <c r="I209" s="196"/>
      <c r="J209" s="197">
        <f>ROUND(I209*H209,2)</f>
        <v>0</v>
      </c>
      <c r="K209" s="193" t="s">
        <v>177</v>
      </c>
      <c r="L209" s="39"/>
      <c r="M209" s="198" t="s">
        <v>1</v>
      </c>
      <c r="N209" s="199" t="s">
        <v>38</v>
      </c>
      <c r="O209" s="71"/>
      <c r="P209" s="200">
        <f>O209*H209</f>
        <v>0</v>
      </c>
      <c r="Q209" s="200">
        <v>0</v>
      </c>
      <c r="R209" s="200">
        <f>Q209*H209</f>
        <v>0</v>
      </c>
      <c r="S209" s="200">
        <v>0</v>
      </c>
      <c r="T209" s="201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2" t="s">
        <v>166</v>
      </c>
      <c r="AT209" s="202" t="s">
        <v>162</v>
      </c>
      <c r="AU209" s="202" t="s">
        <v>80</v>
      </c>
      <c r="AY209" s="17" t="s">
        <v>159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7" t="s">
        <v>80</v>
      </c>
      <c r="BK209" s="203">
        <f>ROUND(I209*H209,2)</f>
        <v>0</v>
      </c>
      <c r="BL209" s="17" t="s">
        <v>166</v>
      </c>
      <c r="BM209" s="202" t="s">
        <v>296</v>
      </c>
    </row>
    <row r="210" spans="1:65" s="13" customFormat="1">
      <c r="B210" s="204"/>
      <c r="C210" s="205"/>
      <c r="D210" s="206" t="s">
        <v>168</v>
      </c>
      <c r="E210" s="207" t="s">
        <v>1</v>
      </c>
      <c r="F210" s="208" t="s">
        <v>80</v>
      </c>
      <c r="G210" s="205"/>
      <c r="H210" s="209">
        <v>1</v>
      </c>
      <c r="I210" s="210"/>
      <c r="J210" s="205"/>
      <c r="K210" s="205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168</v>
      </c>
      <c r="AU210" s="215" t="s">
        <v>80</v>
      </c>
      <c r="AV210" s="13" t="s">
        <v>82</v>
      </c>
      <c r="AW210" s="13" t="s">
        <v>30</v>
      </c>
      <c r="AX210" s="13" t="s">
        <v>73</v>
      </c>
      <c r="AY210" s="215" t="s">
        <v>159</v>
      </c>
    </row>
    <row r="211" spans="1:65" s="14" customFormat="1">
      <c r="B211" s="216"/>
      <c r="C211" s="217"/>
      <c r="D211" s="206" t="s">
        <v>168</v>
      </c>
      <c r="E211" s="218" t="s">
        <v>1</v>
      </c>
      <c r="F211" s="219" t="s">
        <v>173</v>
      </c>
      <c r="G211" s="217"/>
      <c r="H211" s="220">
        <v>1</v>
      </c>
      <c r="I211" s="221"/>
      <c r="J211" s="217"/>
      <c r="K211" s="217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168</v>
      </c>
      <c r="AU211" s="226" t="s">
        <v>80</v>
      </c>
      <c r="AV211" s="14" t="s">
        <v>166</v>
      </c>
      <c r="AW211" s="14" t="s">
        <v>30</v>
      </c>
      <c r="AX211" s="14" t="s">
        <v>80</v>
      </c>
      <c r="AY211" s="226" t="s">
        <v>159</v>
      </c>
    </row>
    <row r="212" spans="1:65" s="2" customFormat="1" ht="128.65" customHeight="1">
      <c r="A212" s="34"/>
      <c r="B212" s="35"/>
      <c r="C212" s="191" t="s">
        <v>297</v>
      </c>
      <c r="D212" s="191" t="s">
        <v>162</v>
      </c>
      <c r="E212" s="192" t="s">
        <v>298</v>
      </c>
      <c r="F212" s="193" t="s">
        <v>299</v>
      </c>
      <c r="G212" s="194" t="s">
        <v>191</v>
      </c>
      <c r="H212" s="195">
        <v>2000</v>
      </c>
      <c r="I212" s="196"/>
      <c r="J212" s="197">
        <f>ROUND(I212*H212,2)</f>
        <v>0</v>
      </c>
      <c r="K212" s="193" t="s">
        <v>177</v>
      </c>
      <c r="L212" s="39"/>
      <c r="M212" s="198" t="s">
        <v>1</v>
      </c>
      <c r="N212" s="199" t="s">
        <v>38</v>
      </c>
      <c r="O212" s="71"/>
      <c r="P212" s="200">
        <f>O212*H212</f>
        <v>0</v>
      </c>
      <c r="Q212" s="200">
        <v>0</v>
      </c>
      <c r="R212" s="200">
        <f>Q212*H212</f>
        <v>0</v>
      </c>
      <c r="S212" s="200">
        <v>0</v>
      </c>
      <c r="T212" s="201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2" t="s">
        <v>300</v>
      </c>
      <c r="AT212" s="202" t="s">
        <v>162</v>
      </c>
      <c r="AU212" s="202" t="s">
        <v>80</v>
      </c>
      <c r="AY212" s="17" t="s">
        <v>159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7" t="s">
        <v>80</v>
      </c>
      <c r="BK212" s="203">
        <f>ROUND(I212*H212,2)</f>
        <v>0</v>
      </c>
      <c r="BL212" s="17" t="s">
        <v>300</v>
      </c>
      <c r="BM212" s="202" t="s">
        <v>301</v>
      </c>
    </row>
    <row r="213" spans="1:65" s="13" customFormat="1">
      <c r="B213" s="204"/>
      <c r="C213" s="205"/>
      <c r="D213" s="206" t="s">
        <v>168</v>
      </c>
      <c r="E213" s="207" t="s">
        <v>1</v>
      </c>
      <c r="F213" s="208" t="s">
        <v>302</v>
      </c>
      <c r="G213" s="205"/>
      <c r="H213" s="209">
        <v>2000</v>
      </c>
      <c r="I213" s="210"/>
      <c r="J213" s="205"/>
      <c r="K213" s="205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168</v>
      </c>
      <c r="AU213" s="215" t="s">
        <v>80</v>
      </c>
      <c r="AV213" s="13" t="s">
        <v>82</v>
      </c>
      <c r="AW213" s="13" t="s">
        <v>30</v>
      </c>
      <c r="AX213" s="13" t="s">
        <v>73</v>
      </c>
      <c r="AY213" s="215" t="s">
        <v>159</v>
      </c>
    </row>
    <row r="214" spans="1:65" s="14" customFormat="1">
      <c r="B214" s="216"/>
      <c r="C214" s="217"/>
      <c r="D214" s="206" t="s">
        <v>168</v>
      </c>
      <c r="E214" s="218" t="s">
        <v>1</v>
      </c>
      <c r="F214" s="219" t="s">
        <v>173</v>
      </c>
      <c r="G214" s="217"/>
      <c r="H214" s="220">
        <v>2000</v>
      </c>
      <c r="I214" s="221"/>
      <c r="J214" s="217"/>
      <c r="K214" s="217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168</v>
      </c>
      <c r="AU214" s="226" t="s">
        <v>80</v>
      </c>
      <c r="AV214" s="14" t="s">
        <v>166</v>
      </c>
      <c r="AW214" s="14" t="s">
        <v>30</v>
      </c>
      <c r="AX214" s="14" t="s">
        <v>80</v>
      </c>
      <c r="AY214" s="226" t="s">
        <v>159</v>
      </c>
    </row>
    <row r="215" spans="1:65" s="2" customFormat="1" ht="156.75" customHeight="1">
      <c r="A215" s="34"/>
      <c r="B215" s="35"/>
      <c r="C215" s="191" t="s">
        <v>303</v>
      </c>
      <c r="D215" s="191" t="s">
        <v>162</v>
      </c>
      <c r="E215" s="192" t="s">
        <v>304</v>
      </c>
      <c r="F215" s="193" t="s">
        <v>305</v>
      </c>
      <c r="G215" s="194" t="s">
        <v>191</v>
      </c>
      <c r="H215" s="195">
        <v>3577.4</v>
      </c>
      <c r="I215" s="196"/>
      <c r="J215" s="197">
        <f>ROUND(I215*H215,2)</f>
        <v>0</v>
      </c>
      <c r="K215" s="193" t="s">
        <v>177</v>
      </c>
      <c r="L215" s="39"/>
      <c r="M215" s="198" t="s">
        <v>1</v>
      </c>
      <c r="N215" s="199" t="s">
        <v>38</v>
      </c>
      <c r="O215" s="71"/>
      <c r="P215" s="200">
        <f>O215*H215</f>
        <v>0</v>
      </c>
      <c r="Q215" s="200">
        <v>0</v>
      </c>
      <c r="R215" s="200">
        <f>Q215*H215</f>
        <v>0</v>
      </c>
      <c r="S215" s="200">
        <v>0</v>
      </c>
      <c r="T215" s="201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2" t="s">
        <v>300</v>
      </c>
      <c r="AT215" s="202" t="s">
        <v>162</v>
      </c>
      <c r="AU215" s="202" t="s">
        <v>80</v>
      </c>
      <c r="AY215" s="17" t="s">
        <v>159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7" t="s">
        <v>80</v>
      </c>
      <c r="BK215" s="203">
        <f>ROUND(I215*H215,2)</f>
        <v>0</v>
      </c>
      <c r="BL215" s="17" t="s">
        <v>300</v>
      </c>
      <c r="BM215" s="202" t="s">
        <v>306</v>
      </c>
    </row>
    <row r="216" spans="1:65" s="13" customFormat="1">
      <c r="B216" s="204"/>
      <c r="C216" s="205"/>
      <c r="D216" s="206" t="s">
        <v>168</v>
      </c>
      <c r="E216" s="207" t="s">
        <v>1</v>
      </c>
      <c r="F216" s="208" t="s">
        <v>307</v>
      </c>
      <c r="G216" s="205"/>
      <c r="H216" s="209">
        <v>3564.9</v>
      </c>
      <c r="I216" s="210"/>
      <c r="J216" s="205"/>
      <c r="K216" s="205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168</v>
      </c>
      <c r="AU216" s="215" t="s">
        <v>80</v>
      </c>
      <c r="AV216" s="13" t="s">
        <v>82</v>
      </c>
      <c r="AW216" s="13" t="s">
        <v>30</v>
      </c>
      <c r="AX216" s="13" t="s">
        <v>73</v>
      </c>
      <c r="AY216" s="215" t="s">
        <v>159</v>
      </c>
    </row>
    <row r="217" spans="1:65" s="13" customFormat="1">
      <c r="B217" s="204"/>
      <c r="C217" s="205"/>
      <c r="D217" s="206" t="s">
        <v>168</v>
      </c>
      <c r="E217" s="207" t="s">
        <v>1</v>
      </c>
      <c r="F217" s="208" t="s">
        <v>308</v>
      </c>
      <c r="G217" s="205"/>
      <c r="H217" s="209">
        <v>12.5</v>
      </c>
      <c r="I217" s="210"/>
      <c r="J217" s="205"/>
      <c r="K217" s="205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168</v>
      </c>
      <c r="AU217" s="215" t="s">
        <v>80</v>
      </c>
      <c r="AV217" s="13" t="s">
        <v>82</v>
      </c>
      <c r="AW217" s="13" t="s">
        <v>30</v>
      </c>
      <c r="AX217" s="13" t="s">
        <v>73</v>
      </c>
      <c r="AY217" s="215" t="s">
        <v>159</v>
      </c>
    </row>
    <row r="218" spans="1:65" s="14" customFormat="1">
      <c r="B218" s="216"/>
      <c r="C218" s="217"/>
      <c r="D218" s="206" t="s">
        <v>168</v>
      </c>
      <c r="E218" s="218" t="s">
        <v>1</v>
      </c>
      <c r="F218" s="219" t="s">
        <v>173</v>
      </c>
      <c r="G218" s="217"/>
      <c r="H218" s="220">
        <v>3577.4</v>
      </c>
      <c r="I218" s="221"/>
      <c r="J218" s="217"/>
      <c r="K218" s="217"/>
      <c r="L218" s="222"/>
      <c r="M218" s="223"/>
      <c r="N218" s="224"/>
      <c r="O218" s="224"/>
      <c r="P218" s="224"/>
      <c r="Q218" s="224"/>
      <c r="R218" s="224"/>
      <c r="S218" s="224"/>
      <c r="T218" s="225"/>
      <c r="AT218" s="226" t="s">
        <v>168</v>
      </c>
      <c r="AU218" s="226" t="s">
        <v>80</v>
      </c>
      <c r="AV218" s="14" t="s">
        <v>166</v>
      </c>
      <c r="AW218" s="14" t="s">
        <v>30</v>
      </c>
      <c r="AX218" s="14" t="s">
        <v>80</v>
      </c>
      <c r="AY218" s="226" t="s">
        <v>159</v>
      </c>
    </row>
    <row r="219" spans="1:65" s="2" customFormat="1" ht="90" customHeight="1">
      <c r="A219" s="34"/>
      <c r="B219" s="35"/>
      <c r="C219" s="191" t="s">
        <v>309</v>
      </c>
      <c r="D219" s="191" t="s">
        <v>162</v>
      </c>
      <c r="E219" s="192" t="s">
        <v>310</v>
      </c>
      <c r="F219" s="193" t="s">
        <v>311</v>
      </c>
      <c r="G219" s="194" t="s">
        <v>198</v>
      </c>
      <c r="H219" s="195">
        <v>4</v>
      </c>
      <c r="I219" s="196"/>
      <c r="J219" s="197">
        <f>ROUND(I219*H219,2)</f>
        <v>0</v>
      </c>
      <c r="K219" s="193" t="s">
        <v>177</v>
      </c>
      <c r="L219" s="39"/>
      <c r="M219" s="198" t="s">
        <v>1</v>
      </c>
      <c r="N219" s="199" t="s">
        <v>38</v>
      </c>
      <c r="O219" s="71"/>
      <c r="P219" s="200">
        <f>O219*H219</f>
        <v>0</v>
      </c>
      <c r="Q219" s="200">
        <v>0</v>
      </c>
      <c r="R219" s="200">
        <f>Q219*H219</f>
        <v>0</v>
      </c>
      <c r="S219" s="200">
        <v>0</v>
      </c>
      <c r="T219" s="201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2" t="s">
        <v>300</v>
      </c>
      <c r="AT219" s="202" t="s">
        <v>162</v>
      </c>
      <c r="AU219" s="202" t="s">
        <v>80</v>
      </c>
      <c r="AY219" s="17" t="s">
        <v>159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7" t="s">
        <v>80</v>
      </c>
      <c r="BK219" s="203">
        <f>ROUND(I219*H219,2)</f>
        <v>0</v>
      </c>
      <c r="BL219" s="17" t="s">
        <v>300</v>
      </c>
      <c r="BM219" s="202" t="s">
        <v>312</v>
      </c>
    </row>
    <row r="220" spans="1:65" s="13" customFormat="1">
      <c r="B220" s="204"/>
      <c r="C220" s="205"/>
      <c r="D220" s="206" t="s">
        <v>168</v>
      </c>
      <c r="E220" s="207" t="s">
        <v>1</v>
      </c>
      <c r="F220" s="208" t="s">
        <v>166</v>
      </c>
      <c r="G220" s="205"/>
      <c r="H220" s="209">
        <v>4</v>
      </c>
      <c r="I220" s="210"/>
      <c r="J220" s="205"/>
      <c r="K220" s="205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168</v>
      </c>
      <c r="AU220" s="215" t="s">
        <v>80</v>
      </c>
      <c r="AV220" s="13" t="s">
        <v>82</v>
      </c>
      <c r="AW220" s="13" t="s">
        <v>30</v>
      </c>
      <c r="AX220" s="13" t="s">
        <v>73</v>
      </c>
      <c r="AY220" s="215" t="s">
        <v>159</v>
      </c>
    </row>
    <row r="221" spans="1:65" s="14" customFormat="1">
      <c r="B221" s="216"/>
      <c r="C221" s="217"/>
      <c r="D221" s="206" t="s">
        <v>168</v>
      </c>
      <c r="E221" s="218" t="s">
        <v>1</v>
      </c>
      <c r="F221" s="219" t="s">
        <v>173</v>
      </c>
      <c r="G221" s="217"/>
      <c r="H221" s="220">
        <v>4</v>
      </c>
      <c r="I221" s="221"/>
      <c r="J221" s="217"/>
      <c r="K221" s="217"/>
      <c r="L221" s="222"/>
      <c r="M221" s="223"/>
      <c r="N221" s="224"/>
      <c r="O221" s="224"/>
      <c r="P221" s="224"/>
      <c r="Q221" s="224"/>
      <c r="R221" s="224"/>
      <c r="S221" s="224"/>
      <c r="T221" s="225"/>
      <c r="AT221" s="226" t="s">
        <v>168</v>
      </c>
      <c r="AU221" s="226" t="s">
        <v>80</v>
      </c>
      <c r="AV221" s="14" t="s">
        <v>166</v>
      </c>
      <c r="AW221" s="14" t="s">
        <v>30</v>
      </c>
      <c r="AX221" s="14" t="s">
        <v>80</v>
      </c>
      <c r="AY221" s="226" t="s">
        <v>159</v>
      </c>
    </row>
    <row r="222" spans="1:65" s="2" customFormat="1" ht="90" customHeight="1">
      <c r="A222" s="34"/>
      <c r="B222" s="35"/>
      <c r="C222" s="191" t="s">
        <v>313</v>
      </c>
      <c r="D222" s="191" t="s">
        <v>162</v>
      </c>
      <c r="E222" s="192" t="s">
        <v>314</v>
      </c>
      <c r="F222" s="193" t="s">
        <v>315</v>
      </c>
      <c r="G222" s="194" t="s">
        <v>191</v>
      </c>
      <c r="H222" s="195">
        <v>12.5</v>
      </c>
      <c r="I222" s="196"/>
      <c r="J222" s="197">
        <f>ROUND(I222*H222,2)</f>
        <v>0</v>
      </c>
      <c r="K222" s="193" t="s">
        <v>177</v>
      </c>
      <c r="L222" s="39"/>
      <c r="M222" s="198" t="s">
        <v>1</v>
      </c>
      <c r="N222" s="199" t="s">
        <v>38</v>
      </c>
      <c r="O222" s="71"/>
      <c r="P222" s="200">
        <f>O222*H222</f>
        <v>0</v>
      </c>
      <c r="Q222" s="200">
        <v>0</v>
      </c>
      <c r="R222" s="200">
        <f>Q222*H222</f>
        <v>0</v>
      </c>
      <c r="S222" s="200">
        <v>0</v>
      </c>
      <c r="T222" s="201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2" t="s">
        <v>300</v>
      </c>
      <c r="AT222" s="202" t="s">
        <v>162</v>
      </c>
      <c r="AU222" s="202" t="s">
        <v>80</v>
      </c>
      <c r="AY222" s="17" t="s">
        <v>159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7" t="s">
        <v>80</v>
      </c>
      <c r="BK222" s="203">
        <f>ROUND(I222*H222,2)</f>
        <v>0</v>
      </c>
      <c r="BL222" s="17" t="s">
        <v>300</v>
      </c>
      <c r="BM222" s="202" t="s">
        <v>316</v>
      </c>
    </row>
    <row r="223" spans="1:65" s="13" customFormat="1">
      <c r="B223" s="204"/>
      <c r="C223" s="205"/>
      <c r="D223" s="206" t="s">
        <v>168</v>
      </c>
      <c r="E223" s="207" t="s">
        <v>1</v>
      </c>
      <c r="F223" s="208" t="s">
        <v>308</v>
      </c>
      <c r="G223" s="205"/>
      <c r="H223" s="209">
        <v>12.5</v>
      </c>
      <c r="I223" s="210"/>
      <c r="J223" s="205"/>
      <c r="K223" s="205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168</v>
      </c>
      <c r="AU223" s="215" t="s">
        <v>80</v>
      </c>
      <c r="AV223" s="13" t="s">
        <v>82</v>
      </c>
      <c r="AW223" s="13" t="s">
        <v>30</v>
      </c>
      <c r="AX223" s="13" t="s">
        <v>73</v>
      </c>
      <c r="AY223" s="215" t="s">
        <v>159</v>
      </c>
    </row>
    <row r="224" spans="1:65" s="14" customFormat="1">
      <c r="B224" s="216"/>
      <c r="C224" s="217"/>
      <c r="D224" s="206" t="s">
        <v>168</v>
      </c>
      <c r="E224" s="218" t="s">
        <v>1</v>
      </c>
      <c r="F224" s="219" t="s">
        <v>173</v>
      </c>
      <c r="G224" s="217"/>
      <c r="H224" s="220">
        <v>12.5</v>
      </c>
      <c r="I224" s="221"/>
      <c r="J224" s="217"/>
      <c r="K224" s="217"/>
      <c r="L224" s="222"/>
      <c r="M224" s="247"/>
      <c r="N224" s="248"/>
      <c r="O224" s="248"/>
      <c r="P224" s="248"/>
      <c r="Q224" s="248"/>
      <c r="R224" s="248"/>
      <c r="S224" s="248"/>
      <c r="T224" s="249"/>
      <c r="AT224" s="226" t="s">
        <v>168</v>
      </c>
      <c r="AU224" s="226" t="s">
        <v>80</v>
      </c>
      <c r="AV224" s="14" t="s">
        <v>166</v>
      </c>
      <c r="AW224" s="14" t="s">
        <v>30</v>
      </c>
      <c r="AX224" s="14" t="s">
        <v>80</v>
      </c>
      <c r="AY224" s="226" t="s">
        <v>159</v>
      </c>
    </row>
    <row r="225" spans="1:31" s="2" customFormat="1" ht="6.95" customHeight="1">
      <c r="A225" s="34"/>
      <c r="B225" s="54"/>
      <c r="C225" s="55"/>
      <c r="D225" s="55"/>
      <c r="E225" s="55"/>
      <c r="F225" s="55"/>
      <c r="G225" s="55"/>
      <c r="H225" s="55"/>
      <c r="I225" s="55"/>
      <c r="J225" s="55"/>
      <c r="K225" s="55"/>
      <c r="L225" s="39"/>
      <c r="M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</row>
  </sheetData>
  <sheetProtection algorithmName="SHA-512" hashValue="p50eCpOqC0Q3BGuhD3m0rqVjCgeAFyCgFHsalX5IiS53jRbqwtRubO2yYuY+moJag7O80+mWcz0PcQrv1Sz3tw==" saltValue="4SGGs7rkMPEvCcqtWSqZcQ==" spinCount="100000" sheet="1" objects="1" scenarios="1" autoFilter="0"/>
  <autoFilter ref="C122:K224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06"/>
  <sheetViews>
    <sheetView showGridLines="0" tabSelected="1" topLeftCell="A343" workbookViewId="0">
      <selection activeCell="H278" sqref="H27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90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131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8" t="str">
        <f>'Rekapitulace stavby'!K6</f>
        <v>14 - Oprava trati v úseku Kralupy - Velvary</v>
      </c>
      <c r="F7" s="309"/>
      <c r="G7" s="309"/>
      <c r="H7" s="309"/>
      <c r="L7" s="20"/>
    </row>
    <row r="8" spans="1:46" s="1" customFormat="1" ht="12" customHeight="1">
      <c r="B8" s="20"/>
      <c r="D8" s="119" t="s">
        <v>132</v>
      </c>
      <c r="L8" s="20"/>
    </row>
    <row r="9" spans="1:46" s="2" customFormat="1" ht="23.25" customHeight="1">
      <c r="A9" s="34"/>
      <c r="B9" s="39"/>
      <c r="C9" s="34"/>
      <c r="D9" s="34"/>
      <c r="E9" s="308" t="s">
        <v>133</v>
      </c>
      <c r="F9" s="310"/>
      <c r="G9" s="310"/>
      <c r="H9" s="31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134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11" t="s">
        <v>317</v>
      </c>
      <c r="F11" s="310"/>
      <c r="G11" s="310"/>
      <c r="H11" s="310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8. 3. 2021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19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27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2" t="str">
        <f>'Rekapitulace stavby'!E14</f>
        <v>Vyplň údaj</v>
      </c>
      <c r="F20" s="313"/>
      <c r="G20" s="313"/>
      <c r="H20" s="313"/>
      <c r="I20" s="119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29</v>
      </c>
      <c r="E22" s="34"/>
      <c r="F22" s="34"/>
      <c r="G22" s="34"/>
      <c r="H22" s="34"/>
      <c r="I22" s="119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19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31</v>
      </c>
      <c r="E25" s="34"/>
      <c r="F25" s="34"/>
      <c r="G25" s="34"/>
      <c r="H25" s="34"/>
      <c r="I25" s="119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32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4" t="s">
        <v>1</v>
      </c>
      <c r="F29" s="314"/>
      <c r="G29" s="314"/>
      <c r="H29" s="314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33</v>
      </c>
      <c r="E32" s="34"/>
      <c r="F32" s="34"/>
      <c r="G32" s="34"/>
      <c r="H32" s="34"/>
      <c r="I32" s="34"/>
      <c r="J32" s="126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35</v>
      </c>
      <c r="G34" s="34"/>
      <c r="H34" s="34"/>
      <c r="I34" s="127" t="s">
        <v>34</v>
      </c>
      <c r="J34" s="127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37</v>
      </c>
      <c r="E35" s="119" t="s">
        <v>38</v>
      </c>
      <c r="F35" s="129">
        <f>ROUND((SUM(BE123:BE405)),  2)</f>
        <v>0</v>
      </c>
      <c r="G35" s="34"/>
      <c r="H35" s="34"/>
      <c r="I35" s="130">
        <v>0.21</v>
      </c>
      <c r="J35" s="129">
        <f>ROUND(((SUM(BE123:BE405))*I35),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39</v>
      </c>
      <c r="F36" s="129">
        <f>ROUND((SUM(BF123:BF405)),  2)</f>
        <v>0</v>
      </c>
      <c r="G36" s="34"/>
      <c r="H36" s="34"/>
      <c r="I36" s="130">
        <v>0.15</v>
      </c>
      <c r="J36" s="129">
        <f>ROUND(((SUM(BF123:BF405))*I36),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40</v>
      </c>
      <c r="F37" s="129">
        <f>ROUND((SUM(BG123:BG405)),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41</v>
      </c>
      <c r="F38" s="129">
        <f>ROUND((SUM(BH123:BH405)),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42</v>
      </c>
      <c r="F39" s="129">
        <f>ROUND((SUM(BI123:BI405)),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43</v>
      </c>
      <c r="E41" s="133"/>
      <c r="F41" s="133"/>
      <c r="G41" s="134" t="s">
        <v>44</v>
      </c>
      <c r="H41" s="135" t="s">
        <v>45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136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06" t="str">
        <f>E7</f>
        <v>14 - Oprava trati v úseku Kralupy - Velvary</v>
      </c>
      <c r="F85" s="307"/>
      <c r="G85" s="307"/>
      <c r="H85" s="30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23.25" customHeight="1">
      <c r="A87" s="34"/>
      <c r="B87" s="35"/>
      <c r="C87" s="36"/>
      <c r="D87" s="36"/>
      <c r="E87" s="306" t="s">
        <v>133</v>
      </c>
      <c r="F87" s="305"/>
      <c r="G87" s="305"/>
      <c r="H87" s="30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134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263" t="str">
        <f>E11</f>
        <v>002 - Oprava železničního svršku v žst. Kralupy Předměstí</v>
      </c>
      <c r="F89" s="305"/>
      <c r="G89" s="305"/>
      <c r="H89" s="30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 t="str">
        <f>IF(J14="","",J14)</f>
        <v>8. 3. 2021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29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137</v>
      </c>
      <c r="D96" s="150"/>
      <c r="E96" s="150"/>
      <c r="F96" s="150"/>
      <c r="G96" s="150"/>
      <c r="H96" s="150"/>
      <c r="I96" s="150"/>
      <c r="J96" s="151" t="s">
        <v>138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139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140</v>
      </c>
    </row>
    <row r="99" spans="1:47" s="9" customFormat="1" ht="24.95" customHeight="1">
      <c r="B99" s="153"/>
      <c r="C99" s="154"/>
      <c r="D99" s="155" t="s">
        <v>141</v>
      </c>
      <c r="E99" s="156"/>
      <c r="F99" s="156"/>
      <c r="G99" s="156"/>
      <c r="H99" s="156"/>
      <c r="I99" s="156"/>
      <c r="J99" s="157">
        <f>J124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142</v>
      </c>
      <c r="E100" s="161"/>
      <c r="F100" s="161"/>
      <c r="G100" s="161"/>
      <c r="H100" s="161"/>
      <c r="I100" s="161"/>
      <c r="J100" s="162">
        <f>J125</f>
        <v>0</v>
      </c>
      <c r="K100" s="104"/>
      <c r="L100" s="163"/>
    </row>
    <row r="101" spans="1:47" s="9" customFormat="1" ht="24.95" customHeight="1">
      <c r="B101" s="153"/>
      <c r="C101" s="154"/>
      <c r="D101" s="155" t="s">
        <v>143</v>
      </c>
      <c r="E101" s="156"/>
      <c r="F101" s="156"/>
      <c r="G101" s="156"/>
      <c r="H101" s="156"/>
      <c r="I101" s="156"/>
      <c r="J101" s="157">
        <f>J384</f>
        <v>0</v>
      </c>
      <c r="K101" s="154"/>
      <c r="L101" s="158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144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06" t="str">
        <f>E7</f>
        <v>14 - Oprava trati v úseku Kralupy - Velvary</v>
      </c>
      <c r="F111" s="307"/>
      <c r="G111" s="307"/>
      <c r="H111" s="307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132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23.25" customHeight="1">
      <c r="A113" s="34"/>
      <c r="B113" s="35"/>
      <c r="C113" s="36"/>
      <c r="D113" s="36"/>
      <c r="E113" s="306" t="s">
        <v>133</v>
      </c>
      <c r="F113" s="305"/>
      <c r="G113" s="305"/>
      <c r="H113" s="305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134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263" t="str">
        <f>E11</f>
        <v>002 - Oprava železničního svršku v žst. Kralupy Předměstí</v>
      </c>
      <c r="F115" s="305"/>
      <c r="G115" s="305"/>
      <c r="H115" s="305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 xml:space="preserve"> </v>
      </c>
      <c r="G117" s="36"/>
      <c r="H117" s="36"/>
      <c r="I117" s="29" t="s">
        <v>22</v>
      </c>
      <c r="J117" s="66" t="str">
        <f>IF(J14="","",J14)</f>
        <v>8. 3. 2021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 xml:space="preserve"> </v>
      </c>
      <c r="G119" s="36"/>
      <c r="H119" s="36"/>
      <c r="I119" s="29" t="s">
        <v>29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27</v>
      </c>
      <c r="D120" s="36"/>
      <c r="E120" s="36"/>
      <c r="F120" s="27" t="str">
        <f>IF(E20="","",E20)</f>
        <v>Vyplň údaj</v>
      </c>
      <c r="G120" s="36"/>
      <c r="H120" s="36"/>
      <c r="I120" s="29" t="s">
        <v>31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4"/>
      <c r="B122" s="165"/>
      <c r="C122" s="166" t="s">
        <v>145</v>
      </c>
      <c r="D122" s="167" t="s">
        <v>58</v>
      </c>
      <c r="E122" s="167" t="s">
        <v>54</v>
      </c>
      <c r="F122" s="167" t="s">
        <v>55</v>
      </c>
      <c r="G122" s="167" t="s">
        <v>146</v>
      </c>
      <c r="H122" s="167" t="s">
        <v>147</v>
      </c>
      <c r="I122" s="167" t="s">
        <v>148</v>
      </c>
      <c r="J122" s="167" t="s">
        <v>138</v>
      </c>
      <c r="K122" s="168" t="s">
        <v>149</v>
      </c>
      <c r="L122" s="169"/>
      <c r="M122" s="75" t="s">
        <v>1</v>
      </c>
      <c r="N122" s="76" t="s">
        <v>37</v>
      </c>
      <c r="O122" s="76" t="s">
        <v>150</v>
      </c>
      <c r="P122" s="76" t="s">
        <v>151</v>
      </c>
      <c r="Q122" s="76" t="s">
        <v>152</v>
      </c>
      <c r="R122" s="76" t="s">
        <v>153</v>
      </c>
      <c r="S122" s="76" t="s">
        <v>154</v>
      </c>
      <c r="T122" s="77" t="s">
        <v>155</v>
      </c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/>
    </row>
    <row r="123" spans="1:65" s="2" customFormat="1" ht="22.9" customHeight="1">
      <c r="A123" s="34"/>
      <c r="B123" s="35"/>
      <c r="C123" s="82" t="s">
        <v>156</v>
      </c>
      <c r="D123" s="36"/>
      <c r="E123" s="36"/>
      <c r="F123" s="36"/>
      <c r="G123" s="36"/>
      <c r="H123" s="36"/>
      <c r="I123" s="36"/>
      <c r="J123" s="170">
        <f>BK123</f>
        <v>0</v>
      </c>
      <c r="K123" s="36"/>
      <c r="L123" s="39"/>
      <c r="M123" s="78"/>
      <c r="N123" s="171"/>
      <c r="O123" s="79"/>
      <c r="P123" s="172">
        <f>P124+P384</f>
        <v>0</v>
      </c>
      <c r="Q123" s="79"/>
      <c r="R123" s="172">
        <f>R124+R384</f>
        <v>5376.2607900000021</v>
      </c>
      <c r="S123" s="79"/>
      <c r="T123" s="173">
        <f>T124+T384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72</v>
      </c>
      <c r="AU123" s="17" t="s">
        <v>140</v>
      </c>
      <c r="BK123" s="174">
        <f>BK124+BK384</f>
        <v>0</v>
      </c>
    </row>
    <row r="124" spans="1:65" s="12" customFormat="1" ht="25.9" customHeight="1">
      <c r="B124" s="175"/>
      <c r="C124" s="176"/>
      <c r="D124" s="177" t="s">
        <v>72</v>
      </c>
      <c r="E124" s="178" t="s">
        <v>157</v>
      </c>
      <c r="F124" s="178" t="s">
        <v>158</v>
      </c>
      <c r="G124" s="176"/>
      <c r="H124" s="176"/>
      <c r="I124" s="179"/>
      <c r="J124" s="180">
        <f>BK124</f>
        <v>0</v>
      </c>
      <c r="K124" s="176"/>
      <c r="L124" s="181"/>
      <c r="M124" s="182"/>
      <c r="N124" s="183"/>
      <c r="O124" s="183"/>
      <c r="P124" s="184">
        <f>P125</f>
        <v>0</v>
      </c>
      <c r="Q124" s="183"/>
      <c r="R124" s="184">
        <f>R125</f>
        <v>5376.2607900000021</v>
      </c>
      <c r="S124" s="183"/>
      <c r="T124" s="185">
        <f>T125</f>
        <v>0</v>
      </c>
      <c r="AR124" s="186" t="s">
        <v>80</v>
      </c>
      <c r="AT124" s="187" t="s">
        <v>72</v>
      </c>
      <c r="AU124" s="187" t="s">
        <v>73</v>
      </c>
      <c r="AY124" s="186" t="s">
        <v>159</v>
      </c>
      <c r="BK124" s="188">
        <f>BK125</f>
        <v>0</v>
      </c>
    </row>
    <row r="125" spans="1:65" s="12" customFormat="1" ht="22.9" customHeight="1">
      <c r="B125" s="175"/>
      <c r="C125" s="176"/>
      <c r="D125" s="177" t="s">
        <v>72</v>
      </c>
      <c r="E125" s="189" t="s">
        <v>160</v>
      </c>
      <c r="F125" s="189" t="s">
        <v>161</v>
      </c>
      <c r="G125" s="176"/>
      <c r="H125" s="176"/>
      <c r="I125" s="179"/>
      <c r="J125" s="190">
        <f>BK125</f>
        <v>0</v>
      </c>
      <c r="K125" s="176"/>
      <c r="L125" s="181"/>
      <c r="M125" s="182"/>
      <c r="N125" s="183"/>
      <c r="O125" s="183"/>
      <c r="P125" s="184">
        <f>SUM(P126:P383)</f>
        <v>0</v>
      </c>
      <c r="Q125" s="183"/>
      <c r="R125" s="184">
        <f>SUM(R126:R383)</f>
        <v>5376.2607900000021</v>
      </c>
      <c r="S125" s="183"/>
      <c r="T125" s="185">
        <f>SUM(T126:T383)</f>
        <v>0</v>
      </c>
      <c r="AR125" s="186" t="s">
        <v>80</v>
      </c>
      <c r="AT125" s="187" t="s">
        <v>72</v>
      </c>
      <c r="AU125" s="187" t="s">
        <v>80</v>
      </c>
      <c r="AY125" s="186" t="s">
        <v>159</v>
      </c>
      <c r="BK125" s="188">
        <f>SUM(BK126:BK383)</f>
        <v>0</v>
      </c>
    </row>
    <row r="126" spans="1:65" s="2" customFormat="1" ht="66.75" customHeight="1">
      <c r="A126" s="34"/>
      <c r="B126" s="35"/>
      <c r="C126" s="191" t="s">
        <v>80</v>
      </c>
      <c r="D126" s="191" t="s">
        <v>162</v>
      </c>
      <c r="E126" s="192" t="s">
        <v>163</v>
      </c>
      <c r="F126" s="193" t="s">
        <v>164</v>
      </c>
      <c r="G126" s="194" t="s">
        <v>165</v>
      </c>
      <c r="H126" s="195">
        <v>280</v>
      </c>
      <c r="I126" s="196"/>
      <c r="J126" s="197">
        <f>ROUND(I126*H126,2)</f>
        <v>0</v>
      </c>
      <c r="K126" s="193" t="s">
        <v>177</v>
      </c>
      <c r="L126" s="39"/>
      <c r="M126" s="198" t="s">
        <v>1</v>
      </c>
      <c r="N126" s="199" t="s">
        <v>38</v>
      </c>
      <c r="O126" s="71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2" t="s">
        <v>166</v>
      </c>
      <c r="AT126" s="202" t="s">
        <v>162</v>
      </c>
      <c r="AU126" s="202" t="s">
        <v>82</v>
      </c>
      <c r="AY126" s="17" t="s">
        <v>159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7" t="s">
        <v>80</v>
      </c>
      <c r="BK126" s="203">
        <f>ROUND(I126*H126,2)</f>
        <v>0</v>
      </c>
      <c r="BL126" s="17" t="s">
        <v>166</v>
      </c>
      <c r="BM126" s="202" t="s">
        <v>318</v>
      </c>
    </row>
    <row r="127" spans="1:65" s="13" customFormat="1">
      <c r="B127" s="204"/>
      <c r="C127" s="205"/>
      <c r="D127" s="206" t="s">
        <v>168</v>
      </c>
      <c r="E127" s="207" t="s">
        <v>1</v>
      </c>
      <c r="F127" s="208" t="s">
        <v>319</v>
      </c>
      <c r="G127" s="205"/>
      <c r="H127" s="209">
        <v>100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168</v>
      </c>
      <c r="AU127" s="215" t="s">
        <v>82</v>
      </c>
      <c r="AV127" s="13" t="s">
        <v>82</v>
      </c>
      <c r="AW127" s="13" t="s">
        <v>30</v>
      </c>
      <c r="AX127" s="13" t="s">
        <v>73</v>
      </c>
      <c r="AY127" s="215" t="s">
        <v>159</v>
      </c>
    </row>
    <row r="128" spans="1:65" s="13" customFormat="1">
      <c r="B128" s="204"/>
      <c r="C128" s="205"/>
      <c r="D128" s="206" t="s">
        <v>168</v>
      </c>
      <c r="E128" s="207" t="s">
        <v>1</v>
      </c>
      <c r="F128" s="208" t="s">
        <v>320</v>
      </c>
      <c r="G128" s="205"/>
      <c r="H128" s="209">
        <v>100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168</v>
      </c>
      <c r="AU128" s="215" t="s">
        <v>82</v>
      </c>
      <c r="AV128" s="13" t="s">
        <v>82</v>
      </c>
      <c r="AW128" s="13" t="s">
        <v>30</v>
      </c>
      <c r="AX128" s="13" t="s">
        <v>73</v>
      </c>
      <c r="AY128" s="215" t="s">
        <v>159</v>
      </c>
    </row>
    <row r="129" spans="1:65" s="13" customFormat="1">
      <c r="B129" s="204"/>
      <c r="C129" s="205"/>
      <c r="D129" s="206" t="s">
        <v>168</v>
      </c>
      <c r="E129" s="207" t="s">
        <v>1</v>
      </c>
      <c r="F129" s="208" t="s">
        <v>321</v>
      </c>
      <c r="G129" s="205"/>
      <c r="H129" s="209">
        <v>80</v>
      </c>
      <c r="I129" s="210"/>
      <c r="J129" s="205"/>
      <c r="K129" s="205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168</v>
      </c>
      <c r="AU129" s="215" t="s">
        <v>82</v>
      </c>
      <c r="AV129" s="13" t="s">
        <v>82</v>
      </c>
      <c r="AW129" s="13" t="s">
        <v>30</v>
      </c>
      <c r="AX129" s="13" t="s">
        <v>73</v>
      </c>
      <c r="AY129" s="215" t="s">
        <v>159</v>
      </c>
    </row>
    <row r="130" spans="1:65" s="14" customFormat="1">
      <c r="B130" s="216"/>
      <c r="C130" s="217"/>
      <c r="D130" s="206" t="s">
        <v>168</v>
      </c>
      <c r="E130" s="218" t="s">
        <v>1</v>
      </c>
      <c r="F130" s="219" t="s">
        <v>173</v>
      </c>
      <c r="G130" s="217"/>
      <c r="H130" s="220">
        <v>280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168</v>
      </c>
      <c r="AU130" s="226" t="s">
        <v>82</v>
      </c>
      <c r="AV130" s="14" t="s">
        <v>166</v>
      </c>
      <c r="AW130" s="14" t="s">
        <v>30</v>
      </c>
      <c r="AX130" s="14" t="s">
        <v>80</v>
      </c>
      <c r="AY130" s="226" t="s">
        <v>159</v>
      </c>
    </row>
    <row r="131" spans="1:65" s="2" customFormat="1" ht="66.75" customHeight="1">
      <c r="A131" s="34"/>
      <c r="B131" s="35"/>
      <c r="C131" s="191" t="s">
        <v>82</v>
      </c>
      <c r="D131" s="191" t="s">
        <v>162</v>
      </c>
      <c r="E131" s="192" t="s">
        <v>322</v>
      </c>
      <c r="F131" s="193" t="s">
        <v>323</v>
      </c>
      <c r="G131" s="194" t="s">
        <v>165</v>
      </c>
      <c r="H131" s="195">
        <v>280</v>
      </c>
      <c r="I131" s="196"/>
      <c r="J131" s="197">
        <f>ROUND(I131*H131,2)</f>
        <v>0</v>
      </c>
      <c r="K131" s="193" t="s">
        <v>177</v>
      </c>
      <c r="L131" s="39"/>
      <c r="M131" s="198" t="s">
        <v>1</v>
      </c>
      <c r="N131" s="199" t="s">
        <v>38</v>
      </c>
      <c r="O131" s="7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2" t="s">
        <v>166</v>
      </c>
      <c r="AT131" s="202" t="s">
        <v>162</v>
      </c>
      <c r="AU131" s="202" t="s">
        <v>82</v>
      </c>
      <c r="AY131" s="17" t="s">
        <v>159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7" t="s">
        <v>80</v>
      </c>
      <c r="BK131" s="203">
        <f>ROUND(I131*H131,2)</f>
        <v>0</v>
      </c>
      <c r="BL131" s="17" t="s">
        <v>166</v>
      </c>
      <c r="BM131" s="202" t="s">
        <v>324</v>
      </c>
    </row>
    <row r="132" spans="1:65" s="13" customFormat="1">
      <c r="B132" s="204"/>
      <c r="C132" s="205"/>
      <c r="D132" s="206" t="s">
        <v>168</v>
      </c>
      <c r="E132" s="207" t="s">
        <v>1</v>
      </c>
      <c r="F132" s="208" t="s">
        <v>325</v>
      </c>
      <c r="G132" s="205"/>
      <c r="H132" s="209">
        <v>200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168</v>
      </c>
      <c r="AU132" s="215" t="s">
        <v>82</v>
      </c>
      <c r="AV132" s="13" t="s">
        <v>82</v>
      </c>
      <c r="AW132" s="13" t="s">
        <v>30</v>
      </c>
      <c r="AX132" s="13" t="s">
        <v>73</v>
      </c>
      <c r="AY132" s="215" t="s">
        <v>159</v>
      </c>
    </row>
    <row r="133" spans="1:65" s="13" customFormat="1">
      <c r="B133" s="204"/>
      <c r="C133" s="205"/>
      <c r="D133" s="206" t="s">
        <v>168</v>
      </c>
      <c r="E133" s="207" t="s">
        <v>1</v>
      </c>
      <c r="F133" s="208" t="s">
        <v>326</v>
      </c>
      <c r="G133" s="205"/>
      <c r="H133" s="209">
        <v>80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168</v>
      </c>
      <c r="AU133" s="215" t="s">
        <v>82</v>
      </c>
      <c r="AV133" s="13" t="s">
        <v>82</v>
      </c>
      <c r="AW133" s="13" t="s">
        <v>30</v>
      </c>
      <c r="AX133" s="13" t="s">
        <v>73</v>
      </c>
      <c r="AY133" s="215" t="s">
        <v>159</v>
      </c>
    </row>
    <row r="134" spans="1:65" s="14" customFormat="1">
      <c r="B134" s="216"/>
      <c r="C134" s="217"/>
      <c r="D134" s="206" t="s">
        <v>168</v>
      </c>
      <c r="E134" s="218" t="s">
        <v>1</v>
      </c>
      <c r="F134" s="219" t="s">
        <v>173</v>
      </c>
      <c r="G134" s="217"/>
      <c r="H134" s="220">
        <v>280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168</v>
      </c>
      <c r="AU134" s="226" t="s">
        <v>82</v>
      </c>
      <c r="AV134" s="14" t="s">
        <v>166</v>
      </c>
      <c r="AW134" s="14" t="s">
        <v>30</v>
      </c>
      <c r="AX134" s="14" t="s">
        <v>80</v>
      </c>
      <c r="AY134" s="226" t="s">
        <v>159</v>
      </c>
    </row>
    <row r="135" spans="1:65" s="2" customFormat="1" ht="16.5" customHeight="1">
      <c r="A135" s="34"/>
      <c r="B135" s="35"/>
      <c r="C135" s="227" t="s">
        <v>99</v>
      </c>
      <c r="D135" s="227" t="s">
        <v>188</v>
      </c>
      <c r="E135" s="228" t="s">
        <v>327</v>
      </c>
      <c r="F135" s="229" t="s">
        <v>328</v>
      </c>
      <c r="G135" s="230" t="s">
        <v>191</v>
      </c>
      <c r="H135" s="231">
        <v>28</v>
      </c>
      <c r="I135" s="232"/>
      <c r="J135" s="233">
        <f>ROUND(I135*H135,2)</f>
        <v>0</v>
      </c>
      <c r="K135" s="229" t="s">
        <v>177</v>
      </c>
      <c r="L135" s="234"/>
      <c r="M135" s="235" t="s">
        <v>1</v>
      </c>
      <c r="N135" s="236" t="s">
        <v>38</v>
      </c>
      <c r="O135" s="71"/>
      <c r="P135" s="200">
        <f>O135*H135</f>
        <v>0</v>
      </c>
      <c r="Q135" s="200">
        <v>1</v>
      </c>
      <c r="R135" s="200">
        <f>Q135*H135</f>
        <v>28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192</v>
      </c>
      <c r="AT135" s="202" t="s">
        <v>188</v>
      </c>
      <c r="AU135" s="202" t="s">
        <v>82</v>
      </c>
      <c r="AY135" s="17" t="s">
        <v>159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80</v>
      </c>
      <c r="BK135" s="203">
        <f>ROUND(I135*H135,2)</f>
        <v>0</v>
      </c>
      <c r="BL135" s="17" t="s">
        <v>166</v>
      </c>
      <c r="BM135" s="202" t="s">
        <v>329</v>
      </c>
    </row>
    <row r="136" spans="1:65" s="13" customFormat="1">
      <c r="B136" s="204"/>
      <c r="C136" s="205"/>
      <c r="D136" s="206" t="s">
        <v>168</v>
      </c>
      <c r="E136" s="207" t="s">
        <v>1</v>
      </c>
      <c r="F136" s="208" t="s">
        <v>330</v>
      </c>
      <c r="G136" s="205"/>
      <c r="H136" s="209">
        <v>28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168</v>
      </c>
      <c r="AU136" s="215" t="s">
        <v>82</v>
      </c>
      <c r="AV136" s="13" t="s">
        <v>82</v>
      </c>
      <c r="AW136" s="13" t="s">
        <v>30</v>
      </c>
      <c r="AX136" s="13" t="s">
        <v>73</v>
      </c>
      <c r="AY136" s="215" t="s">
        <v>159</v>
      </c>
    </row>
    <row r="137" spans="1:65" s="14" customFormat="1">
      <c r="B137" s="216"/>
      <c r="C137" s="217"/>
      <c r="D137" s="206" t="s">
        <v>168</v>
      </c>
      <c r="E137" s="218" t="s">
        <v>1</v>
      </c>
      <c r="F137" s="219" t="s">
        <v>173</v>
      </c>
      <c r="G137" s="217"/>
      <c r="H137" s="220">
        <v>28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168</v>
      </c>
      <c r="AU137" s="226" t="s">
        <v>82</v>
      </c>
      <c r="AV137" s="14" t="s">
        <v>166</v>
      </c>
      <c r="AW137" s="14" t="s">
        <v>30</v>
      </c>
      <c r="AX137" s="14" t="s">
        <v>80</v>
      </c>
      <c r="AY137" s="226" t="s">
        <v>159</v>
      </c>
    </row>
    <row r="138" spans="1:65" s="2" customFormat="1" ht="123" customHeight="1">
      <c r="A138" s="34"/>
      <c r="B138" s="35"/>
      <c r="C138" s="191" t="s">
        <v>166</v>
      </c>
      <c r="D138" s="191" t="s">
        <v>162</v>
      </c>
      <c r="E138" s="192" t="s">
        <v>174</v>
      </c>
      <c r="F138" s="193" t="s">
        <v>175</v>
      </c>
      <c r="G138" s="194" t="s">
        <v>176</v>
      </c>
      <c r="H138" s="195">
        <v>2295</v>
      </c>
      <c r="I138" s="196"/>
      <c r="J138" s="197">
        <f>ROUND(I138*H138,2)</f>
        <v>0</v>
      </c>
      <c r="K138" s="193" t="s">
        <v>177</v>
      </c>
      <c r="L138" s="39"/>
      <c r="M138" s="198" t="s">
        <v>1</v>
      </c>
      <c r="N138" s="199" t="s">
        <v>38</v>
      </c>
      <c r="O138" s="7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166</v>
      </c>
      <c r="AT138" s="202" t="s">
        <v>162</v>
      </c>
      <c r="AU138" s="202" t="s">
        <v>82</v>
      </c>
      <c r="AY138" s="17" t="s">
        <v>159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80</v>
      </c>
      <c r="BK138" s="203">
        <f>ROUND(I138*H138,2)</f>
        <v>0</v>
      </c>
      <c r="BL138" s="17" t="s">
        <v>166</v>
      </c>
      <c r="BM138" s="202" t="s">
        <v>331</v>
      </c>
    </row>
    <row r="139" spans="1:65" s="13" customFormat="1">
      <c r="B139" s="204"/>
      <c r="C139" s="205"/>
      <c r="D139" s="206" t="s">
        <v>168</v>
      </c>
      <c r="E139" s="207" t="s">
        <v>1</v>
      </c>
      <c r="F139" s="208" t="s">
        <v>332</v>
      </c>
      <c r="G139" s="205"/>
      <c r="H139" s="209">
        <v>340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168</v>
      </c>
      <c r="AU139" s="215" t="s">
        <v>82</v>
      </c>
      <c r="AV139" s="13" t="s">
        <v>82</v>
      </c>
      <c r="AW139" s="13" t="s">
        <v>30</v>
      </c>
      <c r="AX139" s="13" t="s">
        <v>73</v>
      </c>
      <c r="AY139" s="215" t="s">
        <v>159</v>
      </c>
    </row>
    <row r="140" spans="1:65" s="13" customFormat="1">
      <c r="B140" s="204"/>
      <c r="C140" s="205"/>
      <c r="D140" s="206" t="s">
        <v>168</v>
      </c>
      <c r="E140" s="207" t="s">
        <v>1</v>
      </c>
      <c r="F140" s="208" t="s">
        <v>333</v>
      </c>
      <c r="G140" s="205"/>
      <c r="H140" s="209">
        <v>586.5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168</v>
      </c>
      <c r="AU140" s="215" t="s">
        <v>82</v>
      </c>
      <c r="AV140" s="13" t="s">
        <v>82</v>
      </c>
      <c r="AW140" s="13" t="s">
        <v>30</v>
      </c>
      <c r="AX140" s="13" t="s">
        <v>73</v>
      </c>
      <c r="AY140" s="215" t="s">
        <v>159</v>
      </c>
    </row>
    <row r="141" spans="1:65" s="13" customFormat="1">
      <c r="B141" s="204"/>
      <c r="C141" s="205"/>
      <c r="D141" s="206" t="s">
        <v>168</v>
      </c>
      <c r="E141" s="207" t="s">
        <v>1</v>
      </c>
      <c r="F141" s="208" t="s">
        <v>334</v>
      </c>
      <c r="G141" s="205"/>
      <c r="H141" s="209">
        <v>969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168</v>
      </c>
      <c r="AU141" s="215" t="s">
        <v>82</v>
      </c>
      <c r="AV141" s="13" t="s">
        <v>82</v>
      </c>
      <c r="AW141" s="13" t="s">
        <v>30</v>
      </c>
      <c r="AX141" s="13" t="s">
        <v>73</v>
      </c>
      <c r="AY141" s="215" t="s">
        <v>159</v>
      </c>
    </row>
    <row r="142" spans="1:65" s="13" customFormat="1">
      <c r="B142" s="204"/>
      <c r="C142" s="205"/>
      <c r="D142" s="206" t="s">
        <v>168</v>
      </c>
      <c r="E142" s="207" t="s">
        <v>1</v>
      </c>
      <c r="F142" s="208" t="s">
        <v>335</v>
      </c>
      <c r="G142" s="205"/>
      <c r="H142" s="209">
        <v>399.5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168</v>
      </c>
      <c r="AU142" s="215" t="s">
        <v>82</v>
      </c>
      <c r="AV142" s="13" t="s">
        <v>82</v>
      </c>
      <c r="AW142" s="13" t="s">
        <v>30</v>
      </c>
      <c r="AX142" s="13" t="s">
        <v>73</v>
      </c>
      <c r="AY142" s="215" t="s">
        <v>159</v>
      </c>
    </row>
    <row r="143" spans="1:65" s="14" customFormat="1">
      <c r="B143" s="216"/>
      <c r="C143" s="217"/>
      <c r="D143" s="206" t="s">
        <v>168</v>
      </c>
      <c r="E143" s="218" t="s">
        <v>1</v>
      </c>
      <c r="F143" s="219" t="s">
        <v>173</v>
      </c>
      <c r="G143" s="217"/>
      <c r="H143" s="220">
        <v>2295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168</v>
      </c>
      <c r="AU143" s="226" t="s">
        <v>82</v>
      </c>
      <c r="AV143" s="14" t="s">
        <v>166</v>
      </c>
      <c r="AW143" s="14" t="s">
        <v>30</v>
      </c>
      <c r="AX143" s="14" t="s">
        <v>80</v>
      </c>
      <c r="AY143" s="226" t="s">
        <v>159</v>
      </c>
    </row>
    <row r="144" spans="1:65" s="2" customFormat="1" ht="123" customHeight="1">
      <c r="A144" s="34"/>
      <c r="B144" s="35"/>
      <c r="C144" s="191" t="s">
        <v>160</v>
      </c>
      <c r="D144" s="191" t="s">
        <v>162</v>
      </c>
      <c r="E144" s="192" t="s">
        <v>336</v>
      </c>
      <c r="F144" s="193" t="s">
        <v>337</v>
      </c>
      <c r="G144" s="194" t="s">
        <v>176</v>
      </c>
      <c r="H144" s="195">
        <v>340</v>
      </c>
      <c r="I144" s="196"/>
      <c r="J144" s="197">
        <f>ROUND(I144*H144,2)</f>
        <v>0</v>
      </c>
      <c r="K144" s="193" t="s">
        <v>177</v>
      </c>
      <c r="L144" s="39"/>
      <c r="M144" s="198" t="s">
        <v>1</v>
      </c>
      <c r="N144" s="199" t="s">
        <v>38</v>
      </c>
      <c r="O144" s="71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2" t="s">
        <v>166</v>
      </c>
      <c r="AT144" s="202" t="s">
        <v>162</v>
      </c>
      <c r="AU144" s="202" t="s">
        <v>82</v>
      </c>
      <c r="AY144" s="17" t="s">
        <v>159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7" t="s">
        <v>80</v>
      </c>
      <c r="BK144" s="203">
        <f>ROUND(I144*H144,2)</f>
        <v>0</v>
      </c>
      <c r="BL144" s="17" t="s">
        <v>166</v>
      </c>
      <c r="BM144" s="202" t="s">
        <v>338</v>
      </c>
    </row>
    <row r="145" spans="1:65" s="13" customFormat="1">
      <c r="B145" s="204"/>
      <c r="C145" s="205"/>
      <c r="D145" s="206" t="s">
        <v>168</v>
      </c>
      <c r="E145" s="207" t="s">
        <v>1</v>
      </c>
      <c r="F145" s="208" t="s">
        <v>339</v>
      </c>
      <c r="G145" s="205"/>
      <c r="H145" s="209">
        <v>340</v>
      </c>
      <c r="I145" s="210"/>
      <c r="J145" s="205"/>
      <c r="K145" s="205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168</v>
      </c>
      <c r="AU145" s="215" t="s">
        <v>82</v>
      </c>
      <c r="AV145" s="13" t="s">
        <v>82</v>
      </c>
      <c r="AW145" s="13" t="s">
        <v>30</v>
      </c>
      <c r="AX145" s="13" t="s">
        <v>73</v>
      </c>
      <c r="AY145" s="215" t="s">
        <v>159</v>
      </c>
    </row>
    <row r="146" spans="1:65" s="14" customFormat="1">
      <c r="B146" s="216"/>
      <c r="C146" s="217"/>
      <c r="D146" s="206" t="s">
        <v>168</v>
      </c>
      <c r="E146" s="218" t="s">
        <v>1</v>
      </c>
      <c r="F146" s="219" t="s">
        <v>173</v>
      </c>
      <c r="G146" s="217"/>
      <c r="H146" s="220">
        <v>340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168</v>
      </c>
      <c r="AU146" s="226" t="s">
        <v>82</v>
      </c>
      <c r="AV146" s="14" t="s">
        <v>166</v>
      </c>
      <c r="AW146" s="14" t="s">
        <v>30</v>
      </c>
      <c r="AX146" s="14" t="s">
        <v>80</v>
      </c>
      <c r="AY146" s="226" t="s">
        <v>159</v>
      </c>
    </row>
    <row r="147" spans="1:65" s="2" customFormat="1" ht="66.75" customHeight="1">
      <c r="A147" s="34"/>
      <c r="B147" s="35"/>
      <c r="C147" s="191" t="s">
        <v>195</v>
      </c>
      <c r="D147" s="191" t="s">
        <v>162</v>
      </c>
      <c r="E147" s="192" t="s">
        <v>180</v>
      </c>
      <c r="F147" s="193" t="s">
        <v>181</v>
      </c>
      <c r="G147" s="194" t="s">
        <v>165</v>
      </c>
      <c r="H147" s="195">
        <v>4725</v>
      </c>
      <c r="I147" s="196"/>
      <c r="J147" s="197">
        <f>ROUND(I147*H147,2)</f>
        <v>0</v>
      </c>
      <c r="K147" s="193" t="s">
        <v>177</v>
      </c>
      <c r="L147" s="39"/>
      <c r="M147" s="198" t="s">
        <v>1</v>
      </c>
      <c r="N147" s="199" t="s">
        <v>38</v>
      </c>
      <c r="O147" s="71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166</v>
      </c>
      <c r="AT147" s="202" t="s">
        <v>162</v>
      </c>
      <c r="AU147" s="202" t="s">
        <v>82</v>
      </c>
      <c r="AY147" s="17" t="s">
        <v>159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80</v>
      </c>
      <c r="BK147" s="203">
        <f>ROUND(I147*H147,2)</f>
        <v>0</v>
      </c>
      <c r="BL147" s="17" t="s">
        <v>166</v>
      </c>
      <c r="BM147" s="202" t="s">
        <v>340</v>
      </c>
    </row>
    <row r="148" spans="1:65" s="13" customFormat="1">
      <c r="B148" s="204"/>
      <c r="C148" s="205"/>
      <c r="D148" s="206" t="s">
        <v>168</v>
      </c>
      <c r="E148" s="207" t="s">
        <v>1</v>
      </c>
      <c r="F148" s="208" t="s">
        <v>341</v>
      </c>
      <c r="G148" s="205"/>
      <c r="H148" s="209">
        <v>700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168</v>
      </c>
      <c r="AU148" s="215" t="s">
        <v>82</v>
      </c>
      <c r="AV148" s="13" t="s">
        <v>82</v>
      </c>
      <c r="AW148" s="13" t="s">
        <v>30</v>
      </c>
      <c r="AX148" s="13" t="s">
        <v>73</v>
      </c>
      <c r="AY148" s="215" t="s">
        <v>159</v>
      </c>
    </row>
    <row r="149" spans="1:65" s="13" customFormat="1">
      <c r="B149" s="204"/>
      <c r="C149" s="205"/>
      <c r="D149" s="206" t="s">
        <v>168</v>
      </c>
      <c r="E149" s="207" t="s">
        <v>1</v>
      </c>
      <c r="F149" s="208" t="s">
        <v>342</v>
      </c>
      <c r="G149" s="205"/>
      <c r="H149" s="209">
        <v>1207.5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168</v>
      </c>
      <c r="AU149" s="215" t="s">
        <v>82</v>
      </c>
      <c r="AV149" s="13" t="s">
        <v>82</v>
      </c>
      <c r="AW149" s="13" t="s">
        <v>30</v>
      </c>
      <c r="AX149" s="13" t="s">
        <v>73</v>
      </c>
      <c r="AY149" s="215" t="s">
        <v>159</v>
      </c>
    </row>
    <row r="150" spans="1:65" s="13" customFormat="1">
      <c r="B150" s="204"/>
      <c r="C150" s="205"/>
      <c r="D150" s="206" t="s">
        <v>168</v>
      </c>
      <c r="E150" s="207" t="s">
        <v>1</v>
      </c>
      <c r="F150" s="208" t="s">
        <v>343</v>
      </c>
      <c r="G150" s="205"/>
      <c r="H150" s="209">
        <v>1995</v>
      </c>
      <c r="I150" s="210"/>
      <c r="J150" s="205"/>
      <c r="K150" s="205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168</v>
      </c>
      <c r="AU150" s="215" t="s">
        <v>82</v>
      </c>
      <c r="AV150" s="13" t="s">
        <v>82</v>
      </c>
      <c r="AW150" s="13" t="s">
        <v>30</v>
      </c>
      <c r="AX150" s="13" t="s">
        <v>73</v>
      </c>
      <c r="AY150" s="215" t="s">
        <v>159</v>
      </c>
    </row>
    <row r="151" spans="1:65" s="13" customFormat="1">
      <c r="B151" s="204"/>
      <c r="C151" s="205"/>
      <c r="D151" s="206" t="s">
        <v>168</v>
      </c>
      <c r="E151" s="207" t="s">
        <v>1</v>
      </c>
      <c r="F151" s="208" t="s">
        <v>344</v>
      </c>
      <c r="G151" s="205"/>
      <c r="H151" s="209">
        <v>822.5</v>
      </c>
      <c r="I151" s="210"/>
      <c r="J151" s="205"/>
      <c r="K151" s="205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168</v>
      </c>
      <c r="AU151" s="215" t="s">
        <v>82</v>
      </c>
      <c r="AV151" s="13" t="s">
        <v>82</v>
      </c>
      <c r="AW151" s="13" t="s">
        <v>30</v>
      </c>
      <c r="AX151" s="13" t="s">
        <v>73</v>
      </c>
      <c r="AY151" s="215" t="s">
        <v>159</v>
      </c>
    </row>
    <row r="152" spans="1:65" s="14" customFormat="1">
      <c r="B152" s="216"/>
      <c r="C152" s="217"/>
      <c r="D152" s="206" t="s">
        <v>168</v>
      </c>
      <c r="E152" s="218" t="s">
        <v>1</v>
      </c>
      <c r="F152" s="219" t="s">
        <v>173</v>
      </c>
      <c r="G152" s="217"/>
      <c r="H152" s="220">
        <v>4725</v>
      </c>
      <c r="I152" s="221"/>
      <c r="J152" s="217"/>
      <c r="K152" s="217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168</v>
      </c>
      <c r="AU152" s="226" t="s">
        <v>82</v>
      </c>
      <c r="AV152" s="14" t="s">
        <v>166</v>
      </c>
      <c r="AW152" s="14" t="s">
        <v>30</v>
      </c>
      <c r="AX152" s="14" t="s">
        <v>80</v>
      </c>
      <c r="AY152" s="226" t="s">
        <v>159</v>
      </c>
    </row>
    <row r="153" spans="1:65" s="2" customFormat="1" ht="66.75" customHeight="1">
      <c r="A153" s="34"/>
      <c r="B153" s="35"/>
      <c r="C153" s="191" t="s">
        <v>202</v>
      </c>
      <c r="D153" s="191" t="s">
        <v>162</v>
      </c>
      <c r="E153" s="192" t="s">
        <v>345</v>
      </c>
      <c r="F153" s="193" t="s">
        <v>346</v>
      </c>
      <c r="G153" s="194" t="s">
        <v>165</v>
      </c>
      <c r="H153" s="195">
        <v>580</v>
      </c>
      <c r="I153" s="196"/>
      <c r="J153" s="197">
        <f>ROUND(I153*H153,2)</f>
        <v>0</v>
      </c>
      <c r="K153" s="193" t="s">
        <v>177</v>
      </c>
      <c r="L153" s="39"/>
      <c r="M153" s="198" t="s">
        <v>1</v>
      </c>
      <c r="N153" s="199" t="s">
        <v>38</v>
      </c>
      <c r="O153" s="71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2" t="s">
        <v>166</v>
      </c>
      <c r="AT153" s="202" t="s">
        <v>162</v>
      </c>
      <c r="AU153" s="202" t="s">
        <v>82</v>
      </c>
      <c r="AY153" s="17" t="s">
        <v>159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7" t="s">
        <v>80</v>
      </c>
      <c r="BK153" s="203">
        <f>ROUND(I153*H153,2)</f>
        <v>0</v>
      </c>
      <c r="BL153" s="17" t="s">
        <v>166</v>
      </c>
      <c r="BM153" s="202" t="s">
        <v>347</v>
      </c>
    </row>
    <row r="154" spans="1:65" s="13" customFormat="1">
      <c r="B154" s="204"/>
      <c r="C154" s="205"/>
      <c r="D154" s="206" t="s">
        <v>168</v>
      </c>
      <c r="E154" s="207" t="s">
        <v>1</v>
      </c>
      <c r="F154" s="208" t="s">
        <v>348</v>
      </c>
      <c r="G154" s="205"/>
      <c r="H154" s="209">
        <v>580</v>
      </c>
      <c r="I154" s="210"/>
      <c r="J154" s="205"/>
      <c r="K154" s="205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168</v>
      </c>
      <c r="AU154" s="215" t="s">
        <v>82</v>
      </c>
      <c r="AV154" s="13" t="s">
        <v>82</v>
      </c>
      <c r="AW154" s="13" t="s">
        <v>30</v>
      </c>
      <c r="AX154" s="13" t="s">
        <v>73</v>
      </c>
      <c r="AY154" s="215" t="s">
        <v>159</v>
      </c>
    </row>
    <row r="155" spans="1:65" s="14" customFormat="1">
      <c r="B155" s="216"/>
      <c r="C155" s="217"/>
      <c r="D155" s="206" t="s">
        <v>168</v>
      </c>
      <c r="E155" s="218" t="s">
        <v>1</v>
      </c>
      <c r="F155" s="219" t="s">
        <v>173</v>
      </c>
      <c r="G155" s="217"/>
      <c r="H155" s="220">
        <v>580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168</v>
      </c>
      <c r="AU155" s="226" t="s">
        <v>82</v>
      </c>
      <c r="AV155" s="14" t="s">
        <v>166</v>
      </c>
      <c r="AW155" s="14" t="s">
        <v>30</v>
      </c>
      <c r="AX155" s="14" t="s">
        <v>80</v>
      </c>
      <c r="AY155" s="226" t="s">
        <v>159</v>
      </c>
    </row>
    <row r="156" spans="1:65" s="2" customFormat="1" ht="72">
      <c r="A156" s="34"/>
      <c r="B156" s="35"/>
      <c r="C156" s="191" t="s">
        <v>192</v>
      </c>
      <c r="D156" s="191" t="s">
        <v>162</v>
      </c>
      <c r="E156" s="192" t="s">
        <v>184</v>
      </c>
      <c r="F156" s="193" t="s">
        <v>185</v>
      </c>
      <c r="G156" s="194" t="s">
        <v>176</v>
      </c>
      <c r="H156" s="195">
        <v>2295</v>
      </c>
      <c r="I156" s="196"/>
      <c r="J156" s="197">
        <f>ROUND(I156*H156,2)</f>
        <v>0</v>
      </c>
      <c r="K156" s="193" t="s">
        <v>177</v>
      </c>
      <c r="L156" s="39"/>
      <c r="M156" s="198" t="s">
        <v>1</v>
      </c>
      <c r="N156" s="199" t="s">
        <v>38</v>
      </c>
      <c r="O156" s="71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2" t="s">
        <v>166</v>
      </c>
      <c r="AT156" s="202" t="s">
        <v>162</v>
      </c>
      <c r="AU156" s="202" t="s">
        <v>82</v>
      </c>
      <c r="AY156" s="17" t="s">
        <v>159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7" t="s">
        <v>80</v>
      </c>
      <c r="BK156" s="203">
        <f>ROUND(I156*H156,2)</f>
        <v>0</v>
      </c>
      <c r="BL156" s="17" t="s">
        <v>166</v>
      </c>
      <c r="BM156" s="202" t="s">
        <v>349</v>
      </c>
    </row>
    <row r="157" spans="1:65" s="13" customFormat="1">
      <c r="B157" s="204"/>
      <c r="C157" s="205"/>
      <c r="D157" s="206" t="s">
        <v>168</v>
      </c>
      <c r="E157" s="207" t="s">
        <v>1</v>
      </c>
      <c r="F157" s="208" t="s">
        <v>350</v>
      </c>
      <c r="G157" s="205"/>
      <c r="H157" s="209">
        <v>2295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168</v>
      </c>
      <c r="AU157" s="215" t="s">
        <v>82</v>
      </c>
      <c r="AV157" s="13" t="s">
        <v>82</v>
      </c>
      <c r="AW157" s="13" t="s">
        <v>30</v>
      </c>
      <c r="AX157" s="13" t="s">
        <v>73</v>
      </c>
      <c r="AY157" s="215" t="s">
        <v>159</v>
      </c>
    </row>
    <row r="158" spans="1:65" s="14" customFormat="1">
      <c r="B158" s="216"/>
      <c r="C158" s="217"/>
      <c r="D158" s="206" t="s">
        <v>168</v>
      </c>
      <c r="E158" s="218" t="s">
        <v>1</v>
      </c>
      <c r="F158" s="219" t="s">
        <v>173</v>
      </c>
      <c r="G158" s="217"/>
      <c r="H158" s="220">
        <v>2295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168</v>
      </c>
      <c r="AU158" s="226" t="s">
        <v>82</v>
      </c>
      <c r="AV158" s="14" t="s">
        <v>166</v>
      </c>
      <c r="AW158" s="14" t="s">
        <v>30</v>
      </c>
      <c r="AX158" s="14" t="s">
        <v>80</v>
      </c>
      <c r="AY158" s="226" t="s">
        <v>159</v>
      </c>
    </row>
    <row r="159" spans="1:65" s="2" customFormat="1" ht="16.5" customHeight="1">
      <c r="A159" s="34"/>
      <c r="B159" s="35"/>
      <c r="C159" s="227" t="s">
        <v>211</v>
      </c>
      <c r="D159" s="227" t="s">
        <v>188</v>
      </c>
      <c r="E159" s="228" t="s">
        <v>189</v>
      </c>
      <c r="F159" s="229" t="s">
        <v>190</v>
      </c>
      <c r="G159" s="230" t="s">
        <v>191</v>
      </c>
      <c r="H159" s="231">
        <v>4959</v>
      </c>
      <c r="I159" s="232"/>
      <c r="J159" s="233">
        <f>ROUND(I159*H159,2)</f>
        <v>0</v>
      </c>
      <c r="K159" s="229" t="s">
        <v>177</v>
      </c>
      <c r="L159" s="234"/>
      <c r="M159" s="235" t="s">
        <v>1</v>
      </c>
      <c r="N159" s="236" t="s">
        <v>38</v>
      </c>
      <c r="O159" s="71"/>
      <c r="P159" s="200">
        <f>O159*H159</f>
        <v>0</v>
      </c>
      <c r="Q159" s="200">
        <v>1</v>
      </c>
      <c r="R159" s="200">
        <f>Q159*H159</f>
        <v>4959</v>
      </c>
      <c r="S159" s="200">
        <v>0</v>
      </c>
      <c r="T159" s="20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2" t="s">
        <v>192</v>
      </c>
      <c r="AT159" s="202" t="s">
        <v>188</v>
      </c>
      <c r="AU159" s="202" t="s">
        <v>82</v>
      </c>
      <c r="AY159" s="17" t="s">
        <v>159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7" t="s">
        <v>80</v>
      </c>
      <c r="BK159" s="203">
        <f>ROUND(I159*H159,2)</f>
        <v>0</v>
      </c>
      <c r="BL159" s="17" t="s">
        <v>166</v>
      </c>
      <c r="BM159" s="202" t="s">
        <v>351</v>
      </c>
    </row>
    <row r="160" spans="1:65" s="13" customFormat="1">
      <c r="B160" s="204"/>
      <c r="C160" s="205"/>
      <c r="D160" s="206" t="s">
        <v>168</v>
      </c>
      <c r="E160" s="207" t="s">
        <v>1</v>
      </c>
      <c r="F160" s="208" t="s">
        <v>352</v>
      </c>
      <c r="G160" s="205"/>
      <c r="H160" s="209">
        <v>4131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168</v>
      </c>
      <c r="AU160" s="215" t="s">
        <v>82</v>
      </c>
      <c r="AV160" s="13" t="s">
        <v>82</v>
      </c>
      <c r="AW160" s="13" t="s">
        <v>30</v>
      </c>
      <c r="AX160" s="13" t="s">
        <v>73</v>
      </c>
      <c r="AY160" s="215" t="s">
        <v>159</v>
      </c>
    </row>
    <row r="161" spans="1:65" s="13" customFormat="1">
      <c r="B161" s="204"/>
      <c r="C161" s="205"/>
      <c r="D161" s="206" t="s">
        <v>168</v>
      </c>
      <c r="E161" s="207" t="s">
        <v>1</v>
      </c>
      <c r="F161" s="208" t="s">
        <v>353</v>
      </c>
      <c r="G161" s="205"/>
      <c r="H161" s="209">
        <v>612</v>
      </c>
      <c r="I161" s="210"/>
      <c r="J161" s="205"/>
      <c r="K161" s="205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168</v>
      </c>
      <c r="AU161" s="215" t="s">
        <v>82</v>
      </c>
      <c r="AV161" s="13" t="s">
        <v>82</v>
      </c>
      <c r="AW161" s="13" t="s">
        <v>30</v>
      </c>
      <c r="AX161" s="13" t="s">
        <v>73</v>
      </c>
      <c r="AY161" s="215" t="s">
        <v>159</v>
      </c>
    </row>
    <row r="162" spans="1:65" s="13" customFormat="1">
      <c r="B162" s="204"/>
      <c r="C162" s="205"/>
      <c r="D162" s="206" t="s">
        <v>168</v>
      </c>
      <c r="E162" s="207" t="s">
        <v>1</v>
      </c>
      <c r="F162" s="208" t="s">
        <v>354</v>
      </c>
      <c r="G162" s="205"/>
      <c r="H162" s="209">
        <v>216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168</v>
      </c>
      <c r="AU162" s="215" t="s">
        <v>82</v>
      </c>
      <c r="AV162" s="13" t="s">
        <v>82</v>
      </c>
      <c r="AW162" s="13" t="s">
        <v>30</v>
      </c>
      <c r="AX162" s="13" t="s">
        <v>73</v>
      </c>
      <c r="AY162" s="215" t="s">
        <v>159</v>
      </c>
    </row>
    <row r="163" spans="1:65" s="14" customFormat="1">
      <c r="B163" s="216"/>
      <c r="C163" s="217"/>
      <c r="D163" s="206" t="s">
        <v>168</v>
      </c>
      <c r="E163" s="218" t="s">
        <v>1</v>
      </c>
      <c r="F163" s="219" t="s">
        <v>173</v>
      </c>
      <c r="G163" s="217"/>
      <c r="H163" s="220">
        <v>4959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168</v>
      </c>
      <c r="AU163" s="226" t="s">
        <v>82</v>
      </c>
      <c r="AV163" s="14" t="s">
        <v>166</v>
      </c>
      <c r="AW163" s="14" t="s">
        <v>30</v>
      </c>
      <c r="AX163" s="14" t="s">
        <v>80</v>
      </c>
      <c r="AY163" s="226" t="s">
        <v>159</v>
      </c>
    </row>
    <row r="164" spans="1:65" s="2" customFormat="1" ht="72">
      <c r="A164" s="34"/>
      <c r="B164" s="35"/>
      <c r="C164" s="191" t="s">
        <v>216</v>
      </c>
      <c r="D164" s="191" t="s">
        <v>162</v>
      </c>
      <c r="E164" s="192" t="s">
        <v>355</v>
      </c>
      <c r="F164" s="193" t="s">
        <v>356</v>
      </c>
      <c r="G164" s="194" t="s">
        <v>176</v>
      </c>
      <c r="H164" s="195">
        <v>460</v>
      </c>
      <c r="I164" s="196"/>
      <c r="J164" s="197">
        <f>ROUND(I164*H164,2)</f>
        <v>0</v>
      </c>
      <c r="K164" s="193" t="s">
        <v>177</v>
      </c>
      <c r="L164" s="39"/>
      <c r="M164" s="198" t="s">
        <v>1</v>
      </c>
      <c r="N164" s="199" t="s">
        <v>38</v>
      </c>
      <c r="O164" s="71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2" t="s">
        <v>166</v>
      </c>
      <c r="AT164" s="202" t="s">
        <v>162</v>
      </c>
      <c r="AU164" s="202" t="s">
        <v>82</v>
      </c>
      <c r="AY164" s="17" t="s">
        <v>159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7" t="s">
        <v>80</v>
      </c>
      <c r="BK164" s="203">
        <f>ROUND(I164*H164,2)</f>
        <v>0</v>
      </c>
      <c r="BL164" s="17" t="s">
        <v>166</v>
      </c>
      <c r="BM164" s="202" t="s">
        <v>357</v>
      </c>
    </row>
    <row r="165" spans="1:65" s="13" customFormat="1">
      <c r="B165" s="204"/>
      <c r="C165" s="205"/>
      <c r="D165" s="206" t="s">
        <v>168</v>
      </c>
      <c r="E165" s="207" t="s">
        <v>1</v>
      </c>
      <c r="F165" s="208" t="s">
        <v>358</v>
      </c>
      <c r="G165" s="205"/>
      <c r="H165" s="209">
        <v>340</v>
      </c>
      <c r="I165" s="210"/>
      <c r="J165" s="205"/>
      <c r="K165" s="205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168</v>
      </c>
      <c r="AU165" s="215" t="s">
        <v>82</v>
      </c>
      <c r="AV165" s="13" t="s">
        <v>82</v>
      </c>
      <c r="AW165" s="13" t="s">
        <v>30</v>
      </c>
      <c r="AX165" s="13" t="s">
        <v>73</v>
      </c>
      <c r="AY165" s="215" t="s">
        <v>159</v>
      </c>
    </row>
    <row r="166" spans="1:65" s="13" customFormat="1">
      <c r="B166" s="204"/>
      <c r="C166" s="205"/>
      <c r="D166" s="206" t="s">
        <v>168</v>
      </c>
      <c r="E166" s="207" t="s">
        <v>1</v>
      </c>
      <c r="F166" s="208" t="s">
        <v>359</v>
      </c>
      <c r="G166" s="205"/>
      <c r="H166" s="209">
        <v>120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168</v>
      </c>
      <c r="AU166" s="215" t="s">
        <v>82</v>
      </c>
      <c r="AV166" s="13" t="s">
        <v>82</v>
      </c>
      <c r="AW166" s="13" t="s">
        <v>30</v>
      </c>
      <c r="AX166" s="13" t="s">
        <v>73</v>
      </c>
      <c r="AY166" s="215" t="s">
        <v>159</v>
      </c>
    </row>
    <row r="167" spans="1:65" s="14" customFormat="1">
      <c r="B167" s="216"/>
      <c r="C167" s="217"/>
      <c r="D167" s="206" t="s">
        <v>168</v>
      </c>
      <c r="E167" s="218" t="s">
        <v>1</v>
      </c>
      <c r="F167" s="219" t="s">
        <v>173</v>
      </c>
      <c r="G167" s="217"/>
      <c r="H167" s="220">
        <v>460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168</v>
      </c>
      <c r="AU167" s="226" t="s">
        <v>82</v>
      </c>
      <c r="AV167" s="14" t="s">
        <v>166</v>
      </c>
      <c r="AW167" s="14" t="s">
        <v>30</v>
      </c>
      <c r="AX167" s="14" t="s">
        <v>80</v>
      </c>
      <c r="AY167" s="226" t="s">
        <v>159</v>
      </c>
    </row>
    <row r="168" spans="1:65" s="2" customFormat="1" ht="156.75" customHeight="1">
      <c r="A168" s="34"/>
      <c r="B168" s="35"/>
      <c r="C168" s="191" t="s">
        <v>222</v>
      </c>
      <c r="D168" s="191" t="s">
        <v>162</v>
      </c>
      <c r="E168" s="192" t="s">
        <v>360</v>
      </c>
      <c r="F168" s="193" t="s">
        <v>361</v>
      </c>
      <c r="G168" s="194" t="s">
        <v>198</v>
      </c>
      <c r="H168" s="195">
        <v>38</v>
      </c>
      <c r="I168" s="196"/>
      <c r="J168" s="197">
        <f>ROUND(I168*H168,2)</f>
        <v>0</v>
      </c>
      <c r="K168" s="193" t="s">
        <v>177</v>
      </c>
      <c r="L168" s="39"/>
      <c r="M168" s="198" t="s">
        <v>1</v>
      </c>
      <c r="N168" s="199" t="s">
        <v>38</v>
      </c>
      <c r="O168" s="71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2" t="s">
        <v>166</v>
      </c>
      <c r="AT168" s="202" t="s">
        <v>162</v>
      </c>
      <c r="AU168" s="202" t="s">
        <v>82</v>
      </c>
      <c r="AY168" s="17" t="s">
        <v>159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7" t="s">
        <v>80</v>
      </c>
      <c r="BK168" s="203">
        <f>ROUND(I168*H168,2)</f>
        <v>0</v>
      </c>
      <c r="BL168" s="17" t="s">
        <v>166</v>
      </c>
      <c r="BM168" s="202" t="s">
        <v>362</v>
      </c>
    </row>
    <row r="169" spans="1:65" s="13" customFormat="1">
      <c r="B169" s="204"/>
      <c r="C169" s="205"/>
      <c r="D169" s="206" t="s">
        <v>168</v>
      </c>
      <c r="E169" s="207" t="s">
        <v>1</v>
      </c>
      <c r="F169" s="208" t="s">
        <v>363</v>
      </c>
      <c r="G169" s="205"/>
      <c r="H169" s="209">
        <v>16</v>
      </c>
      <c r="I169" s="210"/>
      <c r="J169" s="205"/>
      <c r="K169" s="205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168</v>
      </c>
      <c r="AU169" s="215" t="s">
        <v>82</v>
      </c>
      <c r="AV169" s="13" t="s">
        <v>82</v>
      </c>
      <c r="AW169" s="13" t="s">
        <v>30</v>
      </c>
      <c r="AX169" s="13" t="s">
        <v>73</v>
      </c>
      <c r="AY169" s="215" t="s">
        <v>159</v>
      </c>
    </row>
    <row r="170" spans="1:65" s="13" customFormat="1">
      <c r="B170" s="204"/>
      <c r="C170" s="205"/>
      <c r="D170" s="206" t="s">
        <v>168</v>
      </c>
      <c r="E170" s="207" t="s">
        <v>1</v>
      </c>
      <c r="F170" s="208" t="s">
        <v>364</v>
      </c>
      <c r="G170" s="205"/>
      <c r="H170" s="209">
        <v>6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168</v>
      </c>
      <c r="AU170" s="215" t="s">
        <v>82</v>
      </c>
      <c r="AV170" s="13" t="s">
        <v>82</v>
      </c>
      <c r="AW170" s="13" t="s">
        <v>30</v>
      </c>
      <c r="AX170" s="13" t="s">
        <v>73</v>
      </c>
      <c r="AY170" s="215" t="s">
        <v>159</v>
      </c>
    </row>
    <row r="171" spans="1:65" s="13" customFormat="1">
      <c r="B171" s="204"/>
      <c r="C171" s="205"/>
      <c r="D171" s="206" t="s">
        <v>168</v>
      </c>
      <c r="E171" s="207" t="s">
        <v>1</v>
      </c>
      <c r="F171" s="208" t="s">
        <v>365</v>
      </c>
      <c r="G171" s="205"/>
      <c r="H171" s="209">
        <v>16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168</v>
      </c>
      <c r="AU171" s="215" t="s">
        <v>82</v>
      </c>
      <c r="AV171" s="13" t="s">
        <v>82</v>
      </c>
      <c r="AW171" s="13" t="s">
        <v>30</v>
      </c>
      <c r="AX171" s="13" t="s">
        <v>73</v>
      </c>
      <c r="AY171" s="215" t="s">
        <v>159</v>
      </c>
    </row>
    <row r="172" spans="1:65" s="14" customFormat="1">
      <c r="B172" s="216"/>
      <c r="C172" s="217"/>
      <c r="D172" s="206" t="s">
        <v>168</v>
      </c>
      <c r="E172" s="218" t="s">
        <v>1</v>
      </c>
      <c r="F172" s="219" t="s">
        <v>173</v>
      </c>
      <c r="G172" s="217"/>
      <c r="H172" s="220">
        <v>38</v>
      </c>
      <c r="I172" s="221"/>
      <c r="J172" s="217"/>
      <c r="K172" s="217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168</v>
      </c>
      <c r="AU172" s="226" t="s">
        <v>82</v>
      </c>
      <c r="AV172" s="14" t="s">
        <v>166</v>
      </c>
      <c r="AW172" s="14" t="s">
        <v>30</v>
      </c>
      <c r="AX172" s="14" t="s">
        <v>80</v>
      </c>
      <c r="AY172" s="226" t="s">
        <v>159</v>
      </c>
    </row>
    <row r="173" spans="1:65" s="2" customFormat="1" ht="78" customHeight="1">
      <c r="A173" s="34"/>
      <c r="B173" s="35"/>
      <c r="C173" s="191" t="s">
        <v>226</v>
      </c>
      <c r="D173" s="191" t="s">
        <v>162</v>
      </c>
      <c r="E173" s="192" t="s">
        <v>217</v>
      </c>
      <c r="F173" s="193" t="s">
        <v>218</v>
      </c>
      <c r="G173" s="194" t="s">
        <v>219</v>
      </c>
      <c r="H173" s="195">
        <v>1.35</v>
      </c>
      <c r="I173" s="196"/>
      <c r="J173" s="197">
        <f>ROUND(I173*H173,2)</f>
        <v>0</v>
      </c>
      <c r="K173" s="193" t="s">
        <v>177</v>
      </c>
      <c r="L173" s="39"/>
      <c r="M173" s="198" t="s">
        <v>1</v>
      </c>
      <c r="N173" s="199" t="s">
        <v>38</v>
      </c>
      <c r="O173" s="71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2" t="s">
        <v>166</v>
      </c>
      <c r="AT173" s="202" t="s">
        <v>162</v>
      </c>
      <c r="AU173" s="202" t="s">
        <v>82</v>
      </c>
      <c r="AY173" s="17" t="s">
        <v>159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7" t="s">
        <v>80</v>
      </c>
      <c r="BK173" s="203">
        <f>ROUND(I173*H173,2)</f>
        <v>0</v>
      </c>
      <c r="BL173" s="17" t="s">
        <v>166</v>
      </c>
      <c r="BM173" s="202" t="s">
        <v>366</v>
      </c>
    </row>
    <row r="174" spans="1:65" s="13" customFormat="1">
      <c r="B174" s="204"/>
      <c r="C174" s="205"/>
      <c r="D174" s="206" t="s">
        <v>168</v>
      </c>
      <c r="E174" s="207" t="s">
        <v>1</v>
      </c>
      <c r="F174" s="208" t="s">
        <v>367</v>
      </c>
      <c r="G174" s="205"/>
      <c r="H174" s="209">
        <v>0.34499999999999997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168</v>
      </c>
      <c r="AU174" s="215" t="s">
        <v>82</v>
      </c>
      <c r="AV174" s="13" t="s">
        <v>82</v>
      </c>
      <c r="AW174" s="13" t="s">
        <v>30</v>
      </c>
      <c r="AX174" s="13" t="s">
        <v>73</v>
      </c>
      <c r="AY174" s="215" t="s">
        <v>159</v>
      </c>
    </row>
    <row r="175" spans="1:65" s="13" customFormat="1">
      <c r="B175" s="204"/>
      <c r="C175" s="205"/>
      <c r="D175" s="206" t="s">
        <v>168</v>
      </c>
      <c r="E175" s="207" t="s">
        <v>1</v>
      </c>
      <c r="F175" s="208" t="s">
        <v>368</v>
      </c>
      <c r="G175" s="205"/>
      <c r="H175" s="209">
        <v>0.2</v>
      </c>
      <c r="I175" s="210"/>
      <c r="J175" s="205"/>
      <c r="K175" s="205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168</v>
      </c>
      <c r="AU175" s="215" t="s">
        <v>82</v>
      </c>
      <c r="AV175" s="13" t="s">
        <v>82</v>
      </c>
      <c r="AW175" s="13" t="s">
        <v>30</v>
      </c>
      <c r="AX175" s="13" t="s">
        <v>73</v>
      </c>
      <c r="AY175" s="215" t="s">
        <v>159</v>
      </c>
    </row>
    <row r="176" spans="1:65" s="13" customFormat="1">
      <c r="B176" s="204"/>
      <c r="C176" s="205"/>
      <c r="D176" s="206" t="s">
        <v>168</v>
      </c>
      <c r="E176" s="207" t="s">
        <v>1</v>
      </c>
      <c r="F176" s="208" t="s">
        <v>369</v>
      </c>
      <c r="G176" s="205"/>
      <c r="H176" s="209">
        <v>0.56999999999999995</v>
      </c>
      <c r="I176" s="210"/>
      <c r="J176" s="205"/>
      <c r="K176" s="205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168</v>
      </c>
      <c r="AU176" s="215" t="s">
        <v>82</v>
      </c>
      <c r="AV176" s="13" t="s">
        <v>82</v>
      </c>
      <c r="AW176" s="13" t="s">
        <v>30</v>
      </c>
      <c r="AX176" s="13" t="s">
        <v>73</v>
      </c>
      <c r="AY176" s="215" t="s">
        <v>159</v>
      </c>
    </row>
    <row r="177" spans="1:65" s="13" customFormat="1">
      <c r="B177" s="204"/>
      <c r="C177" s="205"/>
      <c r="D177" s="206" t="s">
        <v>168</v>
      </c>
      <c r="E177" s="207" t="s">
        <v>1</v>
      </c>
      <c r="F177" s="208" t="s">
        <v>370</v>
      </c>
      <c r="G177" s="205"/>
      <c r="H177" s="209">
        <v>0.23499999999999999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168</v>
      </c>
      <c r="AU177" s="215" t="s">
        <v>82</v>
      </c>
      <c r="AV177" s="13" t="s">
        <v>82</v>
      </c>
      <c r="AW177" s="13" t="s">
        <v>30</v>
      </c>
      <c r="AX177" s="13" t="s">
        <v>73</v>
      </c>
      <c r="AY177" s="215" t="s">
        <v>159</v>
      </c>
    </row>
    <row r="178" spans="1:65" s="14" customFormat="1">
      <c r="B178" s="216"/>
      <c r="C178" s="217"/>
      <c r="D178" s="206" t="s">
        <v>168</v>
      </c>
      <c r="E178" s="218" t="s">
        <v>1</v>
      </c>
      <c r="F178" s="219" t="s">
        <v>173</v>
      </c>
      <c r="G178" s="217"/>
      <c r="H178" s="220">
        <v>1.35</v>
      </c>
      <c r="I178" s="221"/>
      <c r="J178" s="217"/>
      <c r="K178" s="217"/>
      <c r="L178" s="222"/>
      <c r="M178" s="223"/>
      <c r="N178" s="224"/>
      <c r="O178" s="224"/>
      <c r="P178" s="224"/>
      <c r="Q178" s="224"/>
      <c r="R178" s="224"/>
      <c r="S178" s="224"/>
      <c r="T178" s="225"/>
      <c r="AT178" s="226" t="s">
        <v>168</v>
      </c>
      <c r="AU178" s="226" t="s">
        <v>82</v>
      </c>
      <c r="AV178" s="14" t="s">
        <v>166</v>
      </c>
      <c r="AW178" s="14" t="s">
        <v>30</v>
      </c>
      <c r="AX178" s="14" t="s">
        <v>80</v>
      </c>
      <c r="AY178" s="226" t="s">
        <v>159</v>
      </c>
    </row>
    <row r="179" spans="1:65" s="2" customFormat="1" ht="90" customHeight="1">
      <c r="A179" s="34"/>
      <c r="B179" s="35"/>
      <c r="C179" s="191" t="s">
        <v>232</v>
      </c>
      <c r="D179" s="191" t="s">
        <v>162</v>
      </c>
      <c r="E179" s="192" t="s">
        <v>371</v>
      </c>
      <c r="F179" s="193" t="s">
        <v>372</v>
      </c>
      <c r="G179" s="194" t="s">
        <v>219</v>
      </c>
      <c r="H179" s="195">
        <v>1.39</v>
      </c>
      <c r="I179" s="196"/>
      <c r="J179" s="197">
        <f>ROUND(I179*H179,2)</f>
        <v>0</v>
      </c>
      <c r="K179" s="193" t="s">
        <v>177</v>
      </c>
      <c r="L179" s="39"/>
      <c r="M179" s="198" t="s">
        <v>1</v>
      </c>
      <c r="N179" s="199" t="s">
        <v>38</v>
      </c>
      <c r="O179" s="71"/>
      <c r="P179" s="200">
        <f>O179*H179</f>
        <v>0</v>
      </c>
      <c r="Q179" s="200">
        <v>0</v>
      </c>
      <c r="R179" s="200">
        <f>Q179*H179</f>
        <v>0</v>
      </c>
      <c r="S179" s="200">
        <v>0</v>
      </c>
      <c r="T179" s="20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2" t="s">
        <v>166</v>
      </c>
      <c r="AT179" s="202" t="s">
        <v>162</v>
      </c>
      <c r="AU179" s="202" t="s">
        <v>82</v>
      </c>
      <c r="AY179" s="17" t="s">
        <v>159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7" t="s">
        <v>80</v>
      </c>
      <c r="BK179" s="203">
        <f>ROUND(I179*H179,2)</f>
        <v>0</v>
      </c>
      <c r="BL179" s="17" t="s">
        <v>166</v>
      </c>
      <c r="BM179" s="202" t="s">
        <v>373</v>
      </c>
    </row>
    <row r="180" spans="1:65" s="13" customFormat="1">
      <c r="B180" s="204"/>
      <c r="C180" s="205"/>
      <c r="D180" s="206" t="s">
        <v>168</v>
      </c>
      <c r="E180" s="207" t="s">
        <v>1</v>
      </c>
      <c r="F180" s="208" t="s">
        <v>367</v>
      </c>
      <c r="G180" s="205"/>
      <c r="H180" s="209">
        <v>0.34499999999999997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168</v>
      </c>
      <c r="AU180" s="215" t="s">
        <v>82</v>
      </c>
      <c r="AV180" s="13" t="s">
        <v>82</v>
      </c>
      <c r="AW180" s="13" t="s">
        <v>30</v>
      </c>
      <c r="AX180" s="13" t="s">
        <v>73</v>
      </c>
      <c r="AY180" s="215" t="s">
        <v>159</v>
      </c>
    </row>
    <row r="181" spans="1:65" s="13" customFormat="1">
      <c r="B181" s="204"/>
      <c r="C181" s="205"/>
      <c r="D181" s="206" t="s">
        <v>168</v>
      </c>
      <c r="E181" s="207" t="s">
        <v>1</v>
      </c>
      <c r="F181" s="208" t="s">
        <v>368</v>
      </c>
      <c r="G181" s="205"/>
      <c r="H181" s="209">
        <v>0.2</v>
      </c>
      <c r="I181" s="210"/>
      <c r="J181" s="205"/>
      <c r="K181" s="205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168</v>
      </c>
      <c r="AU181" s="215" t="s">
        <v>82</v>
      </c>
      <c r="AV181" s="13" t="s">
        <v>82</v>
      </c>
      <c r="AW181" s="13" t="s">
        <v>30</v>
      </c>
      <c r="AX181" s="13" t="s">
        <v>73</v>
      </c>
      <c r="AY181" s="215" t="s">
        <v>159</v>
      </c>
    </row>
    <row r="182" spans="1:65" s="13" customFormat="1">
      <c r="B182" s="204"/>
      <c r="C182" s="205"/>
      <c r="D182" s="206" t="s">
        <v>168</v>
      </c>
      <c r="E182" s="207" t="s">
        <v>1</v>
      </c>
      <c r="F182" s="208" t="s">
        <v>369</v>
      </c>
      <c r="G182" s="205"/>
      <c r="H182" s="209">
        <v>0.56999999999999995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168</v>
      </c>
      <c r="AU182" s="215" t="s">
        <v>82</v>
      </c>
      <c r="AV182" s="13" t="s">
        <v>82</v>
      </c>
      <c r="AW182" s="13" t="s">
        <v>30</v>
      </c>
      <c r="AX182" s="13" t="s">
        <v>73</v>
      </c>
      <c r="AY182" s="215" t="s">
        <v>159</v>
      </c>
    </row>
    <row r="183" spans="1:65" s="13" customFormat="1">
      <c r="B183" s="204"/>
      <c r="C183" s="205"/>
      <c r="D183" s="206" t="s">
        <v>168</v>
      </c>
      <c r="E183" s="207" t="s">
        <v>1</v>
      </c>
      <c r="F183" s="208" t="s">
        <v>370</v>
      </c>
      <c r="G183" s="205"/>
      <c r="H183" s="209">
        <v>0.23499999999999999</v>
      </c>
      <c r="I183" s="210"/>
      <c r="J183" s="205"/>
      <c r="K183" s="205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168</v>
      </c>
      <c r="AU183" s="215" t="s">
        <v>82</v>
      </c>
      <c r="AV183" s="13" t="s">
        <v>82</v>
      </c>
      <c r="AW183" s="13" t="s">
        <v>30</v>
      </c>
      <c r="AX183" s="13" t="s">
        <v>73</v>
      </c>
      <c r="AY183" s="215" t="s">
        <v>159</v>
      </c>
    </row>
    <row r="184" spans="1:65" s="13" customFormat="1">
      <c r="B184" s="204"/>
      <c r="C184" s="205"/>
      <c r="D184" s="206" t="s">
        <v>168</v>
      </c>
      <c r="E184" s="207" t="s">
        <v>1</v>
      </c>
      <c r="F184" s="208" t="s">
        <v>374</v>
      </c>
      <c r="G184" s="205"/>
      <c r="H184" s="209">
        <v>0.04</v>
      </c>
      <c r="I184" s="210"/>
      <c r="J184" s="205"/>
      <c r="K184" s="205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168</v>
      </c>
      <c r="AU184" s="215" t="s">
        <v>82</v>
      </c>
      <c r="AV184" s="13" t="s">
        <v>82</v>
      </c>
      <c r="AW184" s="13" t="s">
        <v>30</v>
      </c>
      <c r="AX184" s="13" t="s">
        <v>73</v>
      </c>
      <c r="AY184" s="215" t="s">
        <v>159</v>
      </c>
    </row>
    <row r="185" spans="1:65" s="14" customFormat="1">
      <c r="B185" s="216"/>
      <c r="C185" s="217"/>
      <c r="D185" s="206" t="s">
        <v>168</v>
      </c>
      <c r="E185" s="218" t="s">
        <v>1</v>
      </c>
      <c r="F185" s="219" t="s">
        <v>173</v>
      </c>
      <c r="G185" s="217"/>
      <c r="H185" s="220">
        <v>1.39</v>
      </c>
      <c r="I185" s="221"/>
      <c r="J185" s="217"/>
      <c r="K185" s="217"/>
      <c r="L185" s="222"/>
      <c r="M185" s="223"/>
      <c r="N185" s="224"/>
      <c r="O185" s="224"/>
      <c r="P185" s="224"/>
      <c r="Q185" s="224"/>
      <c r="R185" s="224"/>
      <c r="S185" s="224"/>
      <c r="T185" s="225"/>
      <c r="AT185" s="226" t="s">
        <v>168</v>
      </c>
      <c r="AU185" s="226" t="s">
        <v>82</v>
      </c>
      <c r="AV185" s="14" t="s">
        <v>166</v>
      </c>
      <c r="AW185" s="14" t="s">
        <v>30</v>
      </c>
      <c r="AX185" s="14" t="s">
        <v>80</v>
      </c>
      <c r="AY185" s="226" t="s">
        <v>159</v>
      </c>
    </row>
    <row r="186" spans="1:65" s="2" customFormat="1" ht="21.75" customHeight="1">
      <c r="A186" s="34"/>
      <c r="B186" s="35"/>
      <c r="C186" s="227" t="s">
        <v>236</v>
      </c>
      <c r="D186" s="227" t="s">
        <v>188</v>
      </c>
      <c r="E186" s="228" t="s">
        <v>203</v>
      </c>
      <c r="F186" s="229" t="s">
        <v>204</v>
      </c>
      <c r="G186" s="230" t="s">
        <v>198</v>
      </c>
      <c r="H186" s="231">
        <v>1685</v>
      </c>
      <c r="I186" s="258"/>
      <c r="J186" s="233">
        <f>ROUND(I186*H186,2)</f>
        <v>0</v>
      </c>
      <c r="K186" s="229" t="s">
        <v>177</v>
      </c>
      <c r="L186" s="234"/>
      <c r="M186" s="235" t="s">
        <v>1</v>
      </c>
      <c r="N186" s="236" t="s">
        <v>38</v>
      </c>
      <c r="O186" s="71"/>
      <c r="P186" s="200">
        <f>O186*H186</f>
        <v>0</v>
      </c>
      <c r="Q186" s="200">
        <v>0</v>
      </c>
      <c r="R186" s="200">
        <f>Q186*H186</f>
        <v>0</v>
      </c>
      <c r="S186" s="200">
        <v>0</v>
      </c>
      <c r="T186" s="201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2" t="s">
        <v>192</v>
      </c>
      <c r="AT186" s="202" t="s">
        <v>188</v>
      </c>
      <c r="AU186" s="202" t="s">
        <v>82</v>
      </c>
      <c r="AY186" s="17" t="s">
        <v>159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7" t="s">
        <v>80</v>
      </c>
      <c r="BK186" s="203">
        <f>ROUND(I186*H186,2)</f>
        <v>0</v>
      </c>
      <c r="BL186" s="17" t="s">
        <v>166</v>
      </c>
      <c r="BM186" s="202" t="s">
        <v>375</v>
      </c>
    </row>
    <row r="187" spans="1:65" s="15" customFormat="1">
      <c r="B187" s="237"/>
      <c r="C187" s="238"/>
      <c r="D187" s="206" t="s">
        <v>168</v>
      </c>
      <c r="E187" s="239" t="s">
        <v>1</v>
      </c>
      <c r="F187" s="240" t="s">
        <v>200</v>
      </c>
      <c r="G187" s="238"/>
      <c r="H187" s="239" t="s">
        <v>1</v>
      </c>
      <c r="I187" s="241"/>
      <c r="J187" s="238"/>
      <c r="K187" s="238"/>
      <c r="L187" s="242"/>
      <c r="M187" s="243"/>
      <c r="N187" s="244"/>
      <c r="O187" s="244"/>
      <c r="P187" s="244"/>
      <c r="Q187" s="244"/>
      <c r="R187" s="244"/>
      <c r="S187" s="244"/>
      <c r="T187" s="245"/>
      <c r="AT187" s="246" t="s">
        <v>168</v>
      </c>
      <c r="AU187" s="246" t="s">
        <v>82</v>
      </c>
      <c r="AV187" s="15" t="s">
        <v>80</v>
      </c>
      <c r="AW187" s="15" t="s">
        <v>30</v>
      </c>
      <c r="AX187" s="15" t="s">
        <v>73</v>
      </c>
      <c r="AY187" s="246" t="s">
        <v>159</v>
      </c>
    </row>
    <row r="188" spans="1:65" s="13" customFormat="1">
      <c r="B188" s="204"/>
      <c r="C188" s="205"/>
      <c r="D188" s="206" t="s">
        <v>168</v>
      </c>
      <c r="E188" s="207" t="s">
        <v>1</v>
      </c>
      <c r="F188" s="208" t="s">
        <v>376</v>
      </c>
      <c r="G188" s="205"/>
      <c r="H188" s="209">
        <v>580</v>
      </c>
      <c r="I188" s="210"/>
      <c r="J188" s="205"/>
      <c r="K188" s="205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168</v>
      </c>
      <c r="AU188" s="215" t="s">
        <v>82</v>
      </c>
      <c r="AV188" s="13" t="s">
        <v>82</v>
      </c>
      <c r="AW188" s="13" t="s">
        <v>30</v>
      </c>
      <c r="AX188" s="13" t="s">
        <v>73</v>
      </c>
      <c r="AY188" s="215" t="s">
        <v>159</v>
      </c>
    </row>
    <row r="189" spans="1:65" s="13" customFormat="1">
      <c r="B189" s="204"/>
      <c r="C189" s="205"/>
      <c r="D189" s="206" t="s">
        <v>168</v>
      </c>
      <c r="E189" s="207" t="s">
        <v>1</v>
      </c>
      <c r="F189" s="208" t="s">
        <v>377</v>
      </c>
      <c r="G189" s="205"/>
      <c r="H189" s="209">
        <v>958</v>
      </c>
      <c r="I189" s="210"/>
      <c r="J189" s="205"/>
      <c r="K189" s="205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168</v>
      </c>
      <c r="AU189" s="215" t="s">
        <v>82</v>
      </c>
      <c r="AV189" s="13" t="s">
        <v>82</v>
      </c>
      <c r="AW189" s="13" t="s">
        <v>30</v>
      </c>
      <c r="AX189" s="13" t="s">
        <v>73</v>
      </c>
      <c r="AY189" s="215" t="s">
        <v>159</v>
      </c>
    </row>
    <row r="190" spans="1:65" s="13" customFormat="1">
      <c r="B190" s="204"/>
      <c r="C190" s="205"/>
      <c r="D190" s="206" t="s">
        <v>168</v>
      </c>
      <c r="E190" s="207" t="s">
        <v>1</v>
      </c>
      <c r="F190" s="208" t="s">
        <v>378</v>
      </c>
      <c r="G190" s="205"/>
      <c r="H190" s="209">
        <v>30</v>
      </c>
      <c r="I190" s="210"/>
      <c r="J190" s="205"/>
      <c r="K190" s="205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168</v>
      </c>
      <c r="AU190" s="215" t="s">
        <v>82</v>
      </c>
      <c r="AV190" s="13" t="s">
        <v>82</v>
      </c>
      <c r="AW190" s="13" t="s">
        <v>30</v>
      </c>
      <c r="AX190" s="13" t="s">
        <v>73</v>
      </c>
      <c r="AY190" s="215" t="s">
        <v>159</v>
      </c>
    </row>
    <row r="191" spans="1:65" s="13" customFormat="1">
      <c r="B191" s="204"/>
      <c r="C191" s="205"/>
      <c r="D191" s="206" t="s">
        <v>168</v>
      </c>
      <c r="E191" s="207" t="s">
        <v>1</v>
      </c>
      <c r="F191" s="208" t="s">
        <v>379</v>
      </c>
      <c r="G191" s="205"/>
      <c r="H191" s="209">
        <v>35</v>
      </c>
      <c r="I191" s="210"/>
      <c r="J191" s="205"/>
      <c r="K191" s="205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168</v>
      </c>
      <c r="AU191" s="215" t="s">
        <v>82</v>
      </c>
      <c r="AV191" s="13" t="s">
        <v>82</v>
      </c>
      <c r="AW191" s="13" t="s">
        <v>30</v>
      </c>
      <c r="AX191" s="13" t="s">
        <v>73</v>
      </c>
      <c r="AY191" s="215" t="s">
        <v>159</v>
      </c>
    </row>
    <row r="192" spans="1:65" s="13" customFormat="1">
      <c r="B192" s="204"/>
      <c r="C192" s="205"/>
      <c r="D192" s="206" t="s">
        <v>168</v>
      </c>
      <c r="E192" s="207" t="s">
        <v>1</v>
      </c>
      <c r="F192" s="208" t="s">
        <v>380</v>
      </c>
      <c r="G192" s="205"/>
      <c r="H192" s="209">
        <v>22</v>
      </c>
      <c r="I192" s="210"/>
      <c r="J192" s="205"/>
      <c r="K192" s="205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168</v>
      </c>
      <c r="AU192" s="215" t="s">
        <v>82</v>
      </c>
      <c r="AV192" s="13" t="s">
        <v>82</v>
      </c>
      <c r="AW192" s="13" t="s">
        <v>30</v>
      </c>
      <c r="AX192" s="13" t="s">
        <v>73</v>
      </c>
      <c r="AY192" s="215" t="s">
        <v>159</v>
      </c>
    </row>
    <row r="193" spans="1:65" s="13" customFormat="1">
      <c r="B193" s="204"/>
      <c r="C193" s="205"/>
      <c r="D193" s="206" t="s">
        <v>168</v>
      </c>
      <c r="E193" s="207" t="s">
        <v>1</v>
      </c>
      <c r="F193" s="208" t="s">
        <v>381</v>
      </c>
      <c r="G193" s="205"/>
      <c r="H193" s="209">
        <v>60</v>
      </c>
      <c r="I193" s="210"/>
      <c r="J193" s="205"/>
      <c r="K193" s="205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168</v>
      </c>
      <c r="AU193" s="215" t="s">
        <v>82</v>
      </c>
      <c r="AV193" s="13" t="s">
        <v>82</v>
      </c>
      <c r="AW193" s="13" t="s">
        <v>30</v>
      </c>
      <c r="AX193" s="13" t="s">
        <v>73</v>
      </c>
      <c r="AY193" s="215" t="s">
        <v>159</v>
      </c>
    </row>
    <row r="194" spans="1:65" s="14" customFormat="1">
      <c r="B194" s="216"/>
      <c r="C194" s="217"/>
      <c r="D194" s="206" t="s">
        <v>168</v>
      </c>
      <c r="E194" s="218" t="s">
        <v>1</v>
      </c>
      <c r="F194" s="219" t="s">
        <v>173</v>
      </c>
      <c r="G194" s="217"/>
      <c r="H194" s="220">
        <v>1685</v>
      </c>
      <c r="I194" s="221"/>
      <c r="J194" s="217"/>
      <c r="K194" s="217"/>
      <c r="L194" s="222"/>
      <c r="M194" s="223"/>
      <c r="N194" s="224"/>
      <c r="O194" s="224"/>
      <c r="P194" s="224"/>
      <c r="Q194" s="224"/>
      <c r="R194" s="224"/>
      <c r="S194" s="224"/>
      <c r="T194" s="225"/>
      <c r="AT194" s="226" t="s">
        <v>168</v>
      </c>
      <c r="AU194" s="226" t="s">
        <v>82</v>
      </c>
      <c r="AV194" s="14" t="s">
        <v>166</v>
      </c>
      <c r="AW194" s="14" t="s">
        <v>30</v>
      </c>
      <c r="AX194" s="14" t="s">
        <v>80</v>
      </c>
      <c r="AY194" s="226" t="s">
        <v>159</v>
      </c>
    </row>
    <row r="195" spans="1:65" s="2" customFormat="1" ht="16.5" customHeight="1">
      <c r="A195" s="34"/>
      <c r="B195" s="35"/>
      <c r="C195" s="227" t="s">
        <v>8</v>
      </c>
      <c r="D195" s="227" t="s">
        <v>188</v>
      </c>
      <c r="E195" s="228" t="s">
        <v>382</v>
      </c>
      <c r="F195" s="229" t="s">
        <v>383</v>
      </c>
      <c r="G195" s="230" t="s">
        <v>229</v>
      </c>
      <c r="H195" s="231">
        <v>200</v>
      </c>
      <c r="I195" s="258"/>
      <c r="J195" s="233">
        <f>ROUND(I195*H195,2)</f>
        <v>0</v>
      </c>
      <c r="K195" s="229" t="s">
        <v>177</v>
      </c>
      <c r="L195" s="234"/>
      <c r="M195" s="235" t="s">
        <v>1</v>
      </c>
      <c r="N195" s="236" t="s">
        <v>38</v>
      </c>
      <c r="O195" s="71"/>
      <c r="P195" s="200">
        <f>O195*H195</f>
        <v>0</v>
      </c>
      <c r="Q195" s="200">
        <v>0</v>
      </c>
      <c r="R195" s="200">
        <f>Q195*H195</f>
        <v>0</v>
      </c>
      <c r="S195" s="200">
        <v>0</v>
      </c>
      <c r="T195" s="201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2" t="s">
        <v>192</v>
      </c>
      <c r="AT195" s="202" t="s">
        <v>188</v>
      </c>
      <c r="AU195" s="202" t="s">
        <v>82</v>
      </c>
      <c r="AY195" s="17" t="s">
        <v>159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7" t="s">
        <v>80</v>
      </c>
      <c r="BK195" s="203">
        <f>ROUND(I195*H195,2)</f>
        <v>0</v>
      </c>
      <c r="BL195" s="17" t="s">
        <v>166</v>
      </c>
      <c r="BM195" s="202" t="s">
        <v>384</v>
      </c>
    </row>
    <row r="196" spans="1:65" s="15" customFormat="1">
      <c r="B196" s="237"/>
      <c r="C196" s="238"/>
      <c r="D196" s="206" t="s">
        <v>168</v>
      </c>
      <c r="E196" s="239" t="s">
        <v>1</v>
      </c>
      <c r="F196" s="240" t="s">
        <v>200</v>
      </c>
      <c r="G196" s="238"/>
      <c r="H196" s="239" t="s">
        <v>1</v>
      </c>
      <c r="I196" s="241"/>
      <c r="J196" s="238"/>
      <c r="K196" s="238"/>
      <c r="L196" s="242"/>
      <c r="M196" s="243"/>
      <c r="N196" s="244"/>
      <c r="O196" s="244"/>
      <c r="P196" s="244"/>
      <c r="Q196" s="244"/>
      <c r="R196" s="244"/>
      <c r="S196" s="244"/>
      <c r="T196" s="245"/>
      <c r="AT196" s="246" t="s">
        <v>168</v>
      </c>
      <c r="AU196" s="246" t="s">
        <v>82</v>
      </c>
      <c r="AV196" s="15" t="s">
        <v>80</v>
      </c>
      <c r="AW196" s="15" t="s">
        <v>30</v>
      </c>
      <c r="AX196" s="15" t="s">
        <v>73</v>
      </c>
      <c r="AY196" s="246" t="s">
        <v>159</v>
      </c>
    </row>
    <row r="197" spans="1:65" s="13" customFormat="1">
      <c r="B197" s="204"/>
      <c r="C197" s="205"/>
      <c r="D197" s="206" t="s">
        <v>168</v>
      </c>
      <c r="E197" s="207" t="s">
        <v>1</v>
      </c>
      <c r="F197" s="208" t="s">
        <v>385</v>
      </c>
      <c r="G197" s="205"/>
      <c r="H197" s="209">
        <v>200</v>
      </c>
      <c r="I197" s="210"/>
      <c r="J197" s="205"/>
      <c r="K197" s="205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168</v>
      </c>
      <c r="AU197" s="215" t="s">
        <v>82</v>
      </c>
      <c r="AV197" s="13" t="s">
        <v>82</v>
      </c>
      <c r="AW197" s="13" t="s">
        <v>30</v>
      </c>
      <c r="AX197" s="13" t="s">
        <v>73</v>
      </c>
      <c r="AY197" s="215" t="s">
        <v>159</v>
      </c>
    </row>
    <row r="198" spans="1:65" s="14" customFormat="1">
      <c r="B198" s="216"/>
      <c r="C198" s="217"/>
      <c r="D198" s="206" t="s">
        <v>168</v>
      </c>
      <c r="E198" s="218" t="s">
        <v>1</v>
      </c>
      <c r="F198" s="219" t="s">
        <v>173</v>
      </c>
      <c r="G198" s="217"/>
      <c r="H198" s="220">
        <v>200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168</v>
      </c>
      <c r="AU198" s="226" t="s">
        <v>82</v>
      </c>
      <c r="AV198" s="14" t="s">
        <v>166</v>
      </c>
      <c r="AW198" s="14" t="s">
        <v>30</v>
      </c>
      <c r="AX198" s="14" t="s">
        <v>80</v>
      </c>
      <c r="AY198" s="226" t="s">
        <v>159</v>
      </c>
    </row>
    <row r="199" spans="1:65" s="2" customFormat="1" ht="24">
      <c r="A199" s="34"/>
      <c r="B199" s="35"/>
      <c r="C199" s="227" t="s">
        <v>245</v>
      </c>
      <c r="D199" s="227" t="s">
        <v>188</v>
      </c>
      <c r="E199" s="228" t="s">
        <v>212</v>
      </c>
      <c r="F199" s="229" t="s">
        <v>213</v>
      </c>
      <c r="G199" s="230" t="s">
        <v>198</v>
      </c>
      <c r="H199" s="231">
        <v>8798</v>
      </c>
      <c r="I199" s="232"/>
      <c r="J199" s="233">
        <f>ROUND(I199*H199,2)</f>
        <v>0</v>
      </c>
      <c r="K199" s="229" t="s">
        <v>177</v>
      </c>
      <c r="L199" s="234"/>
      <c r="M199" s="235" t="s">
        <v>1</v>
      </c>
      <c r="N199" s="236" t="s">
        <v>38</v>
      </c>
      <c r="O199" s="71"/>
      <c r="P199" s="200">
        <f>O199*H199</f>
        <v>0</v>
      </c>
      <c r="Q199" s="200">
        <v>1.23E-3</v>
      </c>
      <c r="R199" s="200">
        <f>Q199*H199</f>
        <v>10.821540000000001</v>
      </c>
      <c r="S199" s="200">
        <v>0</v>
      </c>
      <c r="T199" s="20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2" t="s">
        <v>192</v>
      </c>
      <c r="AT199" s="202" t="s">
        <v>188</v>
      </c>
      <c r="AU199" s="202" t="s">
        <v>82</v>
      </c>
      <c r="AY199" s="17" t="s">
        <v>159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7" t="s">
        <v>80</v>
      </c>
      <c r="BK199" s="203">
        <f>ROUND(I199*H199,2)</f>
        <v>0</v>
      </c>
      <c r="BL199" s="17" t="s">
        <v>166</v>
      </c>
      <c r="BM199" s="202" t="s">
        <v>386</v>
      </c>
    </row>
    <row r="200" spans="1:65" s="13" customFormat="1">
      <c r="B200" s="204"/>
      <c r="C200" s="205"/>
      <c r="D200" s="206" t="s">
        <v>168</v>
      </c>
      <c r="E200" s="207" t="s">
        <v>1</v>
      </c>
      <c r="F200" s="208" t="s">
        <v>387</v>
      </c>
      <c r="G200" s="205"/>
      <c r="H200" s="209">
        <v>6152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168</v>
      </c>
      <c r="AU200" s="215" t="s">
        <v>82</v>
      </c>
      <c r="AV200" s="13" t="s">
        <v>82</v>
      </c>
      <c r="AW200" s="13" t="s">
        <v>30</v>
      </c>
      <c r="AX200" s="13" t="s">
        <v>73</v>
      </c>
      <c r="AY200" s="215" t="s">
        <v>159</v>
      </c>
    </row>
    <row r="201" spans="1:65" s="13" customFormat="1">
      <c r="B201" s="204"/>
      <c r="C201" s="205"/>
      <c r="D201" s="206" t="s">
        <v>168</v>
      </c>
      <c r="E201" s="207" t="s">
        <v>1</v>
      </c>
      <c r="F201" s="208" t="s">
        <v>388</v>
      </c>
      <c r="G201" s="205"/>
      <c r="H201" s="209">
        <v>1216</v>
      </c>
      <c r="I201" s="210"/>
      <c r="J201" s="205"/>
      <c r="K201" s="205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168</v>
      </c>
      <c r="AU201" s="215" t="s">
        <v>82</v>
      </c>
      <c r="AV201" s="13" t="s">
        <v>82</v>
      </c>
      <c r="AW201" s="13" t="s">
        <v>30</v>
      </c>
      <c r="AX201" s="13" t="s">
        <v>73</v>
      </c>
      <c r="AY201" s="215" t="s">
        <v>159</v>
      </c>
    </row>
    <row r="202" spans="1:65" s="13" customFormat="1">
      <c r="B202" s="204"/>
      <c r="C202" s="205"/>
      <c r="D202" s="206" t="s">
        <v>168</v>
      </c>
      <c r="E202" s="207" t="s">
        <v>1</v>
      </c>
      <c r="F202" s="208" t="s">
        <v>389</v>
      </c>
      <c r="G202" s="205"/>
      <c r="H202" s="209">
        <v>1430</v>
      </c>
      <c r="I202" s="210"/>
      <c r="J202" s="205"/>
      <c r="K202" s="205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168</v>
      </c>
      <c r="AU202" s="215" t="s">
        <v>82</v>
      </c>
      <c r="AV202" s="13" t="s">
        <v>82</v>
      </c>
      <c r="AW202" s="13" t="s">
        <v>30</v>
      </c>
      <c r="AX202" s="13" t="s">
        <v>73</v>
      </c>
      <c r="AY202" s="215" t="s">
        <v>159</v>
      </c>
    </row>
    <row r="203" spans="1:65" s="14" customFormat="1">
      <c r="B203" s="216"/>
      <c r="C203" s="217"/>
      <c r="D203" s="206" t="s">
        <v>168</v>
      </c>
      <c r="E203" s="218" t="s">
        <v>1</v>
      </c>
      <c r="F203" s="219" t="s">
        <v>173</v>
      </c>
      <c r="G203" s="217"/>
      <c r="H203" s="220">
        <v>8798</v>
      </c>
      <c r="I203" s="221"/>
      <c r="J203" s="217"/>
      <c r="K203" s="217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168</v>
      </c>
      <c r="AU203" s="226" t="s">
        <v>82</v>
      </c>
      <c r="AV203" s="14" t="s">
        <v>166</v>
      </c>
      <c r="AW203" s="14" t="s">
        <v>30</v>
      </c>
      <c r="AX203" s="14" t="s">
        <v>80</v>
      </c>
      <c r="AY203" s="226" t="s">
        <v>159</v>
      </c>
    </row>
    <row r="204" spans="1:65" s="2" customFormat="1" ht="21.75" customHeight="1">
      <c r="A204" s="34"/>
      <c r="B204" s="35"/>
      <c r="C204" s="227" t="s">
        <v>251</v>
      </c>
      <c r="D204" s="227" t="s">
        <v>188</v>
      </c>
      <c r="E204" s="228" t="s">
        <v>207</v>
      </c>
      <c r="F204" s="229" t="s">
        <v>208</v>
      </c>
      <c r="G204" s="230" t="s">
        <v>198</v>
      </c>
      <c r="H204" s="231">
        <v>3076</v>
      </c>
      <c r="I204" s="258"/>
      <c r="J204" s="233">
        <f>ROUND(I204*H204,2)</f>
        <v>0</v>
      </c>
      <c r="K204" s="229" t="s">
        <v>177</v>
      </c>
      <c r="L204" s="234"/>
      <c r="M204" s="235" t="s">
        <v>1</v>
      </c>
      <c r="N204" s="236" t="s">
        <v>38</v>
      </c>
      <c r="O204" s="71"/>
      <c r="P204" s="200">
        <f>O204*H204</f>
        <v>0</v>
      </c>
      <c r="Q204" s="200">
        <v>1.8000000000000001E-4</v>
      </c>
      <c r="R204" s="200">
        <f>Q204*H204</f>
        <v>0.55368000000000006</v>
      </c>
      <c r="S204" s="200">
        <v>0</v>
      </c>
      <c r="T204" s="201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2" t="s">
        <v>192</v>
      </c>
      <c r="AT204" s="202" t="s">
        <v>188</v>
      </c>
      <c r="AU204" s="202" t="s">
        <v>82</v>
      </c>
      <c r="AY204" s="17" t="s">
        <v>159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7" t="s">
        <v>80</v>
      </c>
      <c r="BK204" s="203">
        <f>ROUND(I204*H204,2)</f>
        <v>0</v>
      </c>
      <c r="BL204" s="17" t="s">
        <v>166</v>
      </c>
      <c r="BM204" s="202" t="s">
        <v>390</v>
      </c>
    </row>
    <row r="205" spans="1:65" s="15" customFormat="1">
      <c r="B205" s="237"/>
      <c r="C205" s="238"/>
      <c r="D205" s="206" t="s">
        <v>168</v>
      </c>
      <c r="E205" s="239" t="s">
        <v>1</v>
      </c>
      <c r="F205" s="240" t="s">
        <v>200</v>
      </c>
      <c r="G205" s="238"/>
      <c r="H205" s="239" t="s">
        <v>1</v>
      </c>
      <c r="I205" s="241"/>
      <c r="J205" s="238"/>
      <c r="K205" s="238"/>
      <c r="L205" s="242"/>
      <c r="M205" s="243"/>
      <c r="N205" s="244"/>
      <c r="O205" s="244"/>
      <c r="P205" s="244"/>
      <c r="Q205" s="244"/>
      <c r="R205" s="244"/>
      <c r="S205" s="244"/>
      <c r="T205" s="245"/>
      <c r="AT205" s="246" t="s">
        <v>168</v>
      </c>
      <c r="AU205" s="246" t="s">
        <v>82</v>
      </c>
      <c r="AV205" s="15" t="s">
        <v>80</v>
      </c>
      <c r="AW205" s="15" t="s">
        <v>30</v>
      </c>
      <c r="AX205" s="15" t="s">
        <v>73</v>
      </c>
      <c r="AY205" s="246" t="s">
        <v>159</v>
      </c>
    </row>
    <row r="206" spans="1:65" s="13" customFormat="1">
      <c r="B206" s="204"/>
      <c r="C206" s="205"/>
      <c r="D206" s="206" t="s">
        <v>168</v>
      </c>
      <c r="E206" s="207" t="s">
        <v>1</v>
      </c>
      <c r="F206" s="208" t="s">
        <v>391</v>
      </c>
      <c r="G206" s="205"/>
      <c r="H206" s="209">
        <v>3076</v>
      </c>
      <c r="I206" s="210"/>
      <c r="J206" s="205"/>
      <c r="K206" s="205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168</v>
      </c>
      <c r="AU206" s="215" t="s">
        <v>82</v>
      </c>
      <c r="AV206" s="13" t="s">
        <v>82</v>
      </c>
      <c r="AW206" s="13" t="s">
        <v>30</v>
      </c>
      <c r="AX206" s="13" t="s">
        <v>73</v>
      </c>
      <c r="AY206" s="215" t="s">
        <v>159</v>
      </c>
    </row>
    <row r="207" spans="1:65" s="14" customFormat="1">
      <c r="B207" s="216"/>
      <c r="C207" s="217"/>
      <c r="D207" s="206" t="s">
        <v>168</v>
      </c>
      <c r="E207" s="218" t="s">
        <v>1</v>
      </c>
      <c r="F207" s="219" t="s">
        <v>173</v>
      </c>
      <c r="G207" s="217"/>
      <c r="H207" s="220">
        <v>3076</v>
      </c>
      <c r="I207" s="221"/>
      <c r="J207" s="217"/>
      <c r="K207" s="217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168</v>
      </c>
      <c r="AU207" s="226" t="s">
        <v>82</v>
      </c>
      <c r="AV207" s="14" t="s">
        <v>166</v>
      </c>
      <c r="AW207" s="14" t="s">
        <v>30</v>
      </c>
      <c r="AX207" s="14" t="s">
        <v>80</v>
      </c>
      <c r="AY207" s="226" t="s">
        <v>159</v>
      </c>
    </row>
    <row r="208" spans="1:65" s="2" customFormat="1" ht="96">
      <c r="A208" s="34"/>
      <c r="B208" s="35"/>
      <c r="C208" s="191" t="s">
        <v>256</v>
      </c>
      <c r="D208" s="191" t="s">
        <v>162</v>
      </c>
      <c r="E208" s="192" t="s">
        <v>227</v>
      </c>
      <c r="F208" s="193" t="s">
        <v>228</v>
      </c>
      <c r="G208" s="194" t="s">
        <v>229</v>
      </c>
      <c r="H208" s="195">
        <v>64</v>
      </c>
      <c r="I208" s="196"/>
      <c r="J208" s="197">
        <f>ROUND(I208*H208,2)</f>
        <v>0</v>
      </c>
      <c r="K208" s="193" t="s">
        <v>177</v>
      </c>
      <c r="L208" s="39"/>
      <c r="M208" s="198" t="s">
        <v>1</v>
      </c>
      <c r="N208" s="199" t="s">
        <v>38</v>
      </c>
      <c r="O208" s="71"/>
      <c r="P208" s="200">
        <f>O208*H208</f>
        <v>0</v>
      </c>
      <c r="Q208" s="200">
        <v>0</v>
      </c>
      <c r="R208" s="200">
        <f>Q208*H208</f>
        <v>0</v>
      </c>
      <c r="S208" s="200">
        <v>0</v>
      </c>
      <c r="T208" s="201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2" t="s">
        <v>166</v>
      </c>
      <c r="AT208" s="202" t="s">
        <v>162</v>
      </c>
      <c r="AU208" s="202" t="s">
        <v>82</v>
      </c>
      <c r="AY208" s="17" t="s">
        <v>159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7" t="s">
        <v>80</v>
      </c>
      <c r="BK208" s="203">
        <f>ROUND(I208*H208,2)</f>
        <v>0</v>
      </c>
      <c r="BL208" s="17" t="s">
        <v>166</v>
      </c>
      <c r="BM208" s="202" t="s">
        <v>392</v>
      </c>
    </row>
    <row r="209" spans="1:65" s="13" customFormat="1">
      <c r="B209" s="204"/>
      <c r="C209" s="205"/>
      <c r="D209" s="206" t="s">
        <v>168</v>
      </c>
      <c r="E209" s="207" t="s">
        <v>1</v>
      </c>
      <c r="F209" s="208" t="s">
        <v>393</v>
      </c>
      <c r="G209" s="205"/>
      <c r="H209" s="209">
        <v>8</v>
      </c>
      <c r="I209" s="210"/>
      <c r="J209" s="205"/>
      <c r="K209" s="205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168</v>
      </c>
      <c r="AU209" s="215" t="s">
        <v>82</v>
      </c>
      <c r="AV209" s="13" t="s">
        <v>82</v>
      </c>
      <c r="AW209" s="13" t="s">
        <v>30</v>
      </c>
      <c r="AX209" s="13" t="s">
        <v>73</v>
      </c>
      <c r="AY209" s="215" t="s">
        <v>159</v>
      </c>
    </row>
    <row r="210" spans="1:65" s="13" customFormat="1">
      <c r="B210" s="204"/>
      <c r="C210" s="205"/>
      <c r="D210" s="206" t="s">
        <v>168</v>
      </c>
      <c r="E210" s="207" t="s">
        <v>1</v>
      </c>
      <c r="F210" s="208" t="s">
        <v>394</v>
      </c>
      <c r="G210" s="205"/>
      <c r="H210" s="209">
        <v>16</v>
      </c>
      <c r="I210" s="210"/>
      <c r="J210" s="205"/>
      <c r="K210" s="205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168</v>
      </c>
      <c r="AU210" s="215" t="s">
        <v>82</v>
      </c>
      <c r="AV210" s="13" t="s">
        <v>82</v>
      </c>
      <c r="AW210" s="13" t="s">
        <v>30</v>
      </c>
      <c r="AX210" s="13" t="s">
        <v>73</v>
      </c>
      <c r="AY210" s="215" t="s">
        <v>159</v>
      </c>
    </row>
    <row r="211" spans="1:65" s="13" customFormat="1">
      <c r="B211" s="204"/>
      <c r="C211" s="205"/>
      <c r="D211" s="206" t="s">
        <v>168</v>
      </c>
      <c r="E211" s="207" t="s">
        <v>1</v>
      </c>
      <c r="F211" s="208" t="s">
        <v>395</v>
      </c>
      <c r="G211" s="205"/>
      <c r="H211" s="209">
        <v>8</v>
      </c>
      <c r="I211" s="210"/>
      <c r="J211" s="205"/>
      <c r="K211" s="205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168</v>
      </c>
      <c r="AU211" s="215" t="s">
        <v>82</v>
      </c>
      <c r="AV211" s="13" t="s">
        <v>82</v>
      </c>
      <c r="AW211" s="13" t="s">
        <v>30</v>
      </c>
      <c r="AX211" s="13" t="s">
        <v>73</v>
      </c>
      <c r="AY211" s="215" t="s">
        <v>159</v>
      </c>
    </row>
    <row r="212" spans="1:65" s="13" customFormat="1">
      <c r="B212" s="204"/>
      <c r="C212" s="205"/>
      <c r="D212" s="206" t="s">
        <v>168</v>
      </c>
      <c r="E212" s="207" t="s">
        <v>1</v>
      </c>
      <c r="F212" s="208" t="s">
        <v>396</v>
      </c>
      <c r="G212" s="205"/>
      <c r="H212" s="209">
        <v>16</v>
      </c>
      <c r="I212" s="210"/>
      <c r="J212" s="205"/>
      <c r="K212" s="205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168</v>
      </c>
      <c r="AU212" s="215" t="s">
        <v>82</v>
      </c>
      <c r="AV212" s="13" t="s">
        <v>82</v>
      </c>
      <c r="AW212" s="13" t="s">
        <v>30</v>
      </c>
      <c r="AX212" s="13" t="s">
        <v>73</v>
      </c>
      <c r="AY212" s="215" t="s">
        <v>159</v>
      </c>
    </row>
    <row r="213" spans="1:65" s="13" customFormat="1">
      <c r="B213" s="204"/>
      <c r="C213" s="205"/>
      <c r="D213" s="206" t="s">
        <v>168</v>
      </c>
      <c r="E213" s="207" t="s">
        <v>1</v>
      </c>
      <c r="F213" s="208" t="s">
        <v>397</v>
      </c>
      <c r="G213" s="205"/>
      <c r="H213" s="209">
        <v>8</v>
      </c>
      <c r="I213" s="210"/>
      <c r="J213" s="205"/>
      <c r="K213" s="205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168</v>
      </c>
      <c r="AU213" s="215" t="s">
        <v>82</v>
      </c>
      <c r="AV213" s="13" t="s">
        <v>82</v>
      </c>
      <c r="AW213" s="13" t="s">
        <v>30</v>
      </c>
      <c r="AX213" s="13" t="s">
        <v>73</v>
      </c>
      <c r="AY213" s="215" t="s">
        <v>159</v>
      </c>
    </row>
    <row r="214" spans="1:65" s="13" customFormat="1">
      <c r="B214" s="204"/>
      <c r="C214" s="205"/>
      <c r="D214" s="206" t="s">
        <v>168</v>
      </c>
      <c r="E214" s="207" t="s">
        <v>1</v>
      </c>
      <c r="F214" s="208" t="s">
        <v>398</v>
      </c>
      <c r="G214" s="205"/>
      <c r="H214" s="209">
        <v>8</v>
      </c>
      <c r="I214" s="210"/>
      <c r="J214" s="205"/>
      <c r="K214" s="205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168</v>
      </c>
      <c r="AU214" s="215" t="s">
        <v>82</v>
      </c>
      <c r="AV214" s="13" t="s">
        <v>82</v>
      </c>
      <c r="AW214" s="13" t="s">
        <v>30</v>
      </c>
      <c r="AX214" s="13" t="s">
        <v>73</v>
      </c>
      <c r="AY214" s="215" t="s">
        <v>159</v>
      </c>
    </row>
    <row r="215" spans="1:65" s="14" customFormat="1">
      <c r="B215" s="216"/>
      <c r="C215" s="217"/>
      <c r="D215" s="206" t="s">
        <v>168</v>
      </c>
      <c r="E215" s="218" t="s">
        <v>1</v>
      </c>
      <c r="F215" s="219" t="s">
        <v>173</v>
      </c>
      <c r="G215" s="217"/>
      <c r="H215" s="220">
        <v>64</v>
      </c>
      <c r="I215" s="221"/>
      <c r="J215" s="217"/>
      <c r="K215" s="217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168</v>
      </c>
      <c r="AU215" s="226" t="s">
        <v>82</v>
      </c>
      <c r="AV215" s="14" t="s">
        <v>166</v>
      </c>
      <c r="AW215" s="14" t="s">
        <v>30</v>
      </c>
      <c r="AX215" s="14" t="s">
        <v>80</v>
      </c>
      <c r="AY215" s="226" t="s">
        <v>159</v>
      </c>
    </row>
    <row r="216" spans="1:65" s="2" customFormat="1" ht="24">
      <c r="A216" s="34"/>
      <c r="B216" s="35"/>
      <c r="C216" s="227" t="s">
        <v>262</v>
      </c>
      <c r="D216" s="227" t="s">
        <v>188</v>
      </c>
      <c r="E216" s="228" t="s">
        <v>233</v>
      </c>
      <c r="F216" s="229" t="s">
        <v>234</v>
      </c>
      <c r="G216" s="230" t="s">
        <v>198</v>
      </c>
      <c r="H216" s="231">
        <v>16</v>
      </c>
      <c r="I216" s="258"/>
      <c r="J216" s="233">
        <f>ROUND(I216*H216,2)</f>
        <v>0</v>
      </c>
      <c r="K216" s="229" t="s">
        <v>177</v>
      </c>
      <c r="L216" s="234"/>
      <c r="M216" s="235" t="s">
        <v>1</v>
      </c>
      <c r="N216" s="236" t="s">
        <v>38</v>
      </c>
      <c r="O216" s="71"/>
      <c r="P216" s="200">
        <f>O216*H216</f>
        <v>0</v>
      </c>
      <c r="Q216" s="200">
        <v>0.24418999999999999</v>
      </c>
      <c r="R216" s="200">
        <f>Q216*H216</f>
        <v>3.9070399999999998</v>
      </c>
      <c r="S216" s="200">
        <v>0</v>
      </c>
      <c r="T216" s="201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2" t="s">
        <v>192</v>
      </c>
      <c r="AT216" s="202" t="s">
        <v>188</v>
      </c>
      <c r="AU216" s="202" t="s">
        <v>82</v>
      </c>
      <c r="AY216" s="17" t="s">
        <v>159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7" t="s">
        <v>80</v>
      </c>
      <c r="BK216" s="203">
        <f>ROUND(I216*H216,2)</f>
        <v>0</v>
      </c>
      <c r="BL216" s="17" t="s">
        <v>166</v>
      </c>
      <c r="BM216" s="202" t="s">
        <v>399</v>
      </c>
    </row>
    <row r="217" spans="1:65" s="15" customFormat="1">
      <c r="B217" s="237"/>
      <c r="C217" s="238"/>
      <c r="D217" s="206" t="s">
        <v>168</v>
      </c>
      <c r="E217" s="239" t="s">
        <v>1</v>
      </c>
      <c r="F217" s="240" t="s">
        <v>200</v>
      </c>
      <c r="G217" s="238"/>
      <c r="H217" s="239" t="s">
        <v>1</v>
      </c>
      <c r="I217" s="241"/>
      <c r="J217" s="238"/>
      <c r="K217" s="238"/>
      <c r="L217" s="242"/>
      <c r="M217" s="243"/>
      <c r="N217" s="244"/>
      <c r="O217" s="244"/>
      <c r="P217" s="244"/>
      <c r="Q217" s="244"/>
      <c r="R217" s="244"/>
      <c r="S217" s="244"/>
      <c r="T217" s="245"/>
      <c r="AT217" s="246" t="s">
        <v>168</v>
      </c>
      <c r="AU217" s="246" t="s">
        <v>82</v>
      </c>
      <c r="AV217" s="15" t="s">
        <v>80</v>
      </c>
      <c r="AW217" s="15" t="s">
        <v>30</v>
      </c>
      <c r="AX217" s="15" t="s">
        <v>73</v>
      </c>
      <c r="AY217" s="246" t="s">
        <v>159</v>
      </c>
    </row>
    <row r="218" spans="1:65" s="13" customFormat="1">
      <c r="B218" s="204"/>
      <c r="C218" s="205"/>
      <c r="D218" s="206" t="s">
        <v>168</v>
      </c>
      <c r="E218" s="207" t="s">
        <v>1</v>
      </c>
      <c r="F218" s="208" t="s">
        <v>245</v>
      </c>
      <c r="G218" s="205"/>
      <c r="H218" s="209">
        <v>16</v>
      </c>
      <c r="I218" s="210"/>
      <c r="J218" s="205"/>
      <c r="K218" s="205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168</v>
      </c>
      <c r="AU218" s="215" t="s">
        <v>82</v>
      </c>
      <c r="AV218" s="13" t="s">
        <v>82</v>
      </c>
      <c r="AW218" s="13" t="s">
        <v>30</v>
      </c>
      <c r="AX218" s="13" t="s">
        <v>73</v>
      </c>
      <c r="AY218" s="215" t="s">
        <v>159</v>
      </c>
    </row>
    <row r="219" spans="1:65" s="14" customFormat="1">
      <c r="B219" s="216"/>
      <c r="C219" s="217"/>
      <c r="D219" s="206" t="s">
        <v>168</v>
      </c>
      <c r="E219" s="218" t="s">
        <v>1</v>
      </c>
      <c r="F219" s="219" t="s">
        <v>173</v>
      </c>
      <c r="G219" s="217"/>
      <c r="H219" s="220">
        <v>16</v>
      </c>
      <c r="I219" s="221"/>
      <c r="J219" s="217"/>
      <c r="K219" s="217"/>
      <c r="L219" s="222"/>
      <c r="M219" s="223"/>
      <c r="N219" s="224"/>
      <c r="O219" s="224"/>
      <c r="P219" s="224"/>
      <c r="Q219" s="224"/>
      <c r="R219" s="224"/>
      <c r="S219" s="224"/>
      <c r="T219" s="225"/>
      <c r="AT219" s="226" t="s">
        <v>168</v>
      </c>
      <c r="AU219" s="226" t="s">
        <v>82</v>
      </c>
      <c r="AV219" s="14" t="s">
        <v>166</v>
      </c>
      <c r="AW219" s="14" t="s">
        <v>30</v>
      </c>
      <c r="AX219" s="14" t="s">
        <v>80</v>
      </c>
      <c r="AY219" s="226" t="s">
        <v>159</v>
      </c>
    </row>
    <row r="220" spans="1:65" s="2" customFormat="1" ht="90" customHeight="1">
      <c r="A220" s="34"/>
      <c r="B220" s="35"/>
      <c r="C220" s="191" t="s">
        <v>267</v>
      </c>
      <c r="D220" s="191" t="s">
        <v>162</v>
      </c>
      <c r="E220" s="192" t="s">
        <v>400</v>
      </c>
      <c r="F220" s="193" t="s">
        <v>401</v>
      </c>
      <c r="G220" s="194" t="s">
        <v>229</v>
      </c>
      <c r="H220" s="195">
        <v>3320</v>
      </c>
      <c r="I220" s="196"/>
      <c r="J220" s="197">
        <f>ROUND(I220*H220,2)</f>
        <v>0</v>
      </c>
      <c r="K220" s="193" t="s">
        <v>177</v>
      </c>
      <c r="L220" s="39"/>
      <c r="M220" s="198" t="s">
        <v>1</v>
      </c>
      <c r="N220" s="199" t="s">
        <v>38</v>
      </c>
      <c r="O220" s="71"/>
      <c r="P220" s="200">
        <f>O220*H220</f>
        <v>0</v>
      </c>
      <c r="Q220" s="200">
        <v>0</v>
      </c>
      <c r="R220" s="200">
        <f>Q220*H220</f>
        <v>0</v>
      </c>
      <c r="S220" s="200">
        <v>0</v>
      </c>
      <c r="T220" s="201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2" t="s">
        <v>166</v>
      </c>
      <c r="AT220" s="202" t="s">
        <v>162</v>
      </c>
      <c r="AU220" s="202" t="s">
        <v>82</v>
      </c>
      <c r="AY220" s="17" t="s">
        <v>159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7" t="s">
        <v>80</v>
      </c>
      <c r="BK220" s="203">
        <f>ROUND(I220*H220,2)</f>
        <v>0</v>
      </c>
      <c r="BL220" s="17" t="s">
        <v>166</v>
      </c>
      <c r="BM220" s="202" t="s">
        <v>402</v>
      </c>
    </row>
    <row r="221" spans="1:65" s="13" customFormat="1">
      <c r="B221" s="204"/>
      <c r="C221" s="205"/>
      <c r="D221" s="206" t="s">
        <v>168</v>
      </c>
      <c r="E221" s="207" t="s">
        <v>1</v>
      </c>
      <c r="F221" s="208" t="s">
        <v>403</v>
      </c>
      <c r="G221" s="205"/>
      <c r="H221" s="209">
        <v>400</v>
      </c>
      <c r="I221" s="210"/>
      <c r="J221" s="205"/>
      <c r="K221" s="205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168</v>
      </c>
      <c r="AU221" s="215" t="s">
        <v>82</v>
      </c>
      <c r="AV221" s="13" t="s">
        <v>82</v>
      </c>
      <c r="AW221" s="13" t="s">
        <v>30</v>
      </c>
      <c r="AX221" s="13" t="s">
        <v>73</v>
      </c>
      <c r="AY221" s="215" t="s">
        <v>159</v>
      </c>
    </row>
    <row r="222" spans="1:65" s="13" customFormat="1">
      <c r="B222" s="204"/>
      <c r="C222" s="205"/>
      <c r="D222" s="206" t="s">
        <v>168</v>
      </c>
      <c r="E222" s="207" t="s">
        <v>1</v>
      </c>
      <c r="F222" s="208" t="s">
        <v>404</v>
      </c>
      <c r="G222" s="205"/>
      <c r="H222" s="209">
        <v>690</v>
      </c>
      <c r="I222" s="210"/>
      <c r="J222" s="205"/>
      <c r="K222" s="205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168</v>
      </c>
      <c r="AU222" s="215" t="s">
        <v>82</v>
      </c>
      <c r="AV222" s="13" t="s">
        <v>82</v>
      </c>
      <c r="AW222" s="13" t="s">
        <v>30</v>
      </c>
      <c r="AX222" s="13" t="s">
        <v>73</v>
      </c>
      <c r="AY222" s="215" t="s">
        <v>159</v>
      </c>
    </row>
    <row r="223" spans="1:65" s="13" customFormat="1">
      <c r="B223" s="204"/>
      <c r="C223" s="205"/>
      <c r="D223" s="206" t="s">
        <v>168</v>
      </c>
      <c r="E223" s="207" t="s">
        <v>1</v>
      </c>
      <c r="F223" s="208" t="s">
        <v>405</v>
      </c>
      <c r="G223" s="205"/>
      <c r="H223" s="209">
        <v>1140</v>
      </c>
      <c r="I223" s="210"/>
      <c r="J223" s="205"/>
      <c r="K223" s="205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168</v>
      </c>
      <c r="AU223" s="215" t="s">
        <v>82</v>
      </c>
      <c r="AV223" s="13" t="s">
        <v>82</v>
      </c>
      <c r="AW223" s="13" t="s">
        <v>30</v>
      </c>
      <c r="AX223" s="13" t="s">
        <v>73</v>
      </c>
      <c r="AY223" s="215" t="s">
        <v>159</v>
      </c>
    </row>
    <row r="224" spans="1:65" s="13" customFormat="1">
      <c r="B224" s="204"/>
      <c r="C224" s="205"/>
      <c r="D224" s="206" t="s">
        <v>168</v>
      </c>
      <c r="E224" s="207" t="s">
        <v>1</v>
      </c>
      <c r="F224" s="208" t="s">
        <v>406</v>
      </c>
      <c r="G224" s="205"/>
      <c r="H224" s="209">
        <v>470</v>
      </c>
      <c r="I224" s="210"/>
      <c r="J224" s="205"/>
      <c r="K224" s="205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168</v>
      </c>
      <c r="AU224" s="215" t="s">
        <v>82</v>
      </c>
      <c r="AV224" s="13" t="s">
        <v>82</v>
      </c>
      <c r="AW224" s="13" t="s">
        <v>30</v>
      </c>
      <c r="AX224" s="13" t="s">
        <v>73</v>
      </c>
      <c r="AY224" s="215" t="s">
        <v>159</v>
      </c>
    </row>
    <row r="225" spans="1:65" s="13" customFormat="1">
      <c r="B225" s="204"/>
      <c r="C225" s="205"/>
      <c r="D225" s="206" t="s">
        <v>168</v>
      </c>
      <c r="E225" s="207" t="s">
        <v>1</v>
      </c>
      <c r="F225" s="208" t="s">
        <v>407</v>
      </c>
      <c r="G225" s="205"/>
      <c r="H225" s="209">
        <v>620</v>
      </c>
      <c r="I225" s="210"/>
      <c r="J225" s="205"/>
      <c r="K225" s="205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168</v>
      </c>
      <c r="AU225" s="215" t="s">
        <v>82</v>
      </c>
      <c r="AV225" s="13" t="s">
        <v>82</v>
      </c>
      <c r="AW225" s="13" t="s">
        <v>30</v>
      </c>
      <c r="AX225" s="13" t="s">
        <v>73</v>
      </c>
      <c r="AY225" s="215" t="s">
        <v>159</v>
      </c>
    </row>
    <row r="226" spans="1:65" s="14" customFormat="1">
      <c r="B226" s="216"/>
      <c r="C226" s="217"/>
      <c r="D226" s="206" t="s">
        <v>168</v>
      </c>
      <c r="E226" s="218" t="s">
        <v>1</v>
      </c>
      <c r="F226" s="219" t="s">
        <v>173</v>
      </c>
      <c r="G226" s="217"/>
      <c r="H226" s="220">
        <v>3320</v>
      </c>
      <c r="I226" s="221"/>
      <c r="J226" s="217"/>
      <c r="K226" s="217"/>
      <c r="L226" s="222"/>
      <c r="M226" s="223"/>
      <c r="N226" s="224"/>
      <c r="O226" s="224"/>
      <c r="P226" s="224"/>
      <c r="Q226" s="224"/>
      <c r="R226" s="224"/>
      <c r="S226" s="224"/>
      <c r="T226" s="225"/>
      <c r="AT226" s="226" t="s">
        <v>168</v>
      </c>
      <c r="AU226" s="226" t="s">
        <v>82</v>
      </c>
      <c r="AV226" s="14" t="s">
        <v>166</v>
      </c>
      <c r="AW226" s="14" t="s">
        <v>30</v>
      </c>
      <c r="AX226" s="14" t="s">
        <v>80</v>
      </c>
      <c r="AY226" s="226" t="s">
        <v>159</v>
      </c>
    </row>
    <row r="227" spans="1:65" s="2" customFormat="1" ht="48">
      <c r="A227" s="34"/>
      <c r="B227" s="35"/>
      <c r="C227" s="191" t="s">
        <v>7</v>
      </c>
      <c r="D227" s="191" t="s">
        <v>162</v>
      </c>
      <c r="E227" s="192" t="s">
        <v>408</v>
      </c>
      <c r="F227" s="193" t="s">
        <v>409</v>
      </c>
      <c r="G227" s="194" t="s">
        <v>198</v>
      </c>
      <c r="H227" s="195">
        <v>135.80000000000001</v>
      </c>
      <c r="I227" s="196"/>
      <c r="J227" s="197">
        <f>ROUND(I227*H227,2)</f>
        <v>0</v>
      </c>
      <c r="K227" s="193" t="s">
        <v>177</v>
      </c>
      <c r="L227" s="39"/>
      <c r="M227" s="198" t="s">
        <v>1</v>
      </c>
      <c r="N227" s="199" t="s">
        <v>38</v>
      </c>
      <c r="O227" s="71"/>
      <c r="P227" s="200">
        <f>O227*H227</f>
        <v>0</v>
      </c>
      <c r="Q227" s="200">
        <v>0</v>
      </c>
      <c r="R227" s="200">
        <f>Q227*H227</f>
        <v>0</v>
      </c>
      <c r="S227" s="200">
        <v>0</v>
      </c>
      <c r="T227" s="201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2" t="s">
        <v>166</v>
      </c>
      <c r="AT227" s="202" t="s">
        <v>162</v>
      </c>
      <c r="AU227" s="202" t="s">
        <v>82</v>
      </c>
      <c r="AY227" s="17" t="s">
        <v>159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17" t="s">
        <v>80</v>
      </c>
      <c r="BK227" s="203">
        <f>ROUND(I227*H227,2)</f>
        <v>0</v>
      </c>
      <c r="BL227" s="17" t="s">
        <v>166</v>
      </c>
      <c r="BM227" s="202" t="s">
        <v>410</v>
      </c>
    </row>
    <row r="228" spans="1:65" s="13" customFormat="1">
      <c r="B228" s="204"/>
      <c r="C228" s="205"/>
      <c r="D228" s="206" t="s">
        <v>168</v>
      </c>
      <c r="E228" s="207" t="s">
        <v>1</v>
      </c>
      <c r="F228" s="208" t="s">
        <v>411</v>
      </c>
      <c r="G228" s="205"/>
      <c r="H228" s="209">
        <v>135.80000000000001</v>
      </c>
      <c r="I228" s="210"/>
      <c r="J228" s="205"/>
      <c r="K228" s="205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168</v>
      </c>
      <c r="AU228" s="215" t="s">
        <v>82</v>
      </c>
      <c r="AV228" s="13" t="s">
        <v>82</v>
      </c>
      <c r="AW228" s="13" t="s">
        <v>30</v>
      </c>
      <c r="AX228" s="13" t="s">
        <v>73</v>
      </c>
      <c r="AY228" s="215" t="s">
        <v>159</v>
      </c>
    </row>
    <row r="229" spans="1:65" s="14" customFormat="1">
      <c r="B229" s="216"/>
      <c r="C229" s="217"/>
      <c r="D229" s="206" t="s">
        <v>168</v>
      </c>
      <c r="E229" s="218" t="s">
        <v>1</v>
      </c>
      <c r="F229" s="219" t="s">
        <v>173</v>
      </c>
      <c r="G229" s="217"/>
      <c r="H229" s="220">
        <v>135.80000000000001</v>
      </c>
      <c r="I229" s="221"/>
      <c r="J229" s="217"/>
      <c r="K229" s="217"/>
      <c r="L229" s="222"/>
      <c r="M229" s="223"/>
      <c r="N229" s="224"/>
      <c r="O229" s="224"/>
      <c r="P229" s="224"/>
      <c r="Q229" s="224"/>
      <c r="R229" s="224"/>
      <c r="S229" s="224"/>
      <c r="T229" s="225"/>
      <c r="AT229" s="226" t="s">
        <v>168</v>
      </c>
      <c r="AU229" s="226" t="s">
        <v>82</v>
      </c>
      <c r="AV229" s="14" t="s">
        <v>166</v>
      </c>
      <c r="AW229" s="14" t="s">
        <v>30</v>
      </c>
      <c r="AX229" s="14" t="s">
        <v>80</v>
      </c>
      <c r="AY229" s="226" t="s">
        <v>159</v>
      </c>
    </row>
    <row r="230" spans="1:65" s="2" customFormat="1" ht="78" customHeight="1">
      <c r="A230" s="34"/>
      <c r="B230" s="35"/>
      <c r="C230" s="191" t="s">
        <v>276</v>
      </c>
      <c r="D230" s="191" t="s">
        <v>162</v>
      </c>
      <c r="E230" s="192" t="s">
        <v>412</v>
      </c>
      <c r="F230" s="193" t="s">
        <v>413</v>
      </c>
      <c r="G230" s="194" t="s">
        <v>414</v>
      </c>
      <c r="H230" s="195">
        <v>1348.8</v>
      </c>
      <c r="I230" s="196"/>
      <c r="J230" s="197">
        <f>ROUND(I230*H230,2)</f>
        <v>0</v>
      </c>
      <c r="K230" s="193" t="s">
        <v>177</v>
      </c>
      <c r="L230" s="39"/>
      <c r="M230" s="198" t="s">
        <v>1</v>
      </c>
      <c r="N230" s="199" t="s">
        <v>38</v>
      </c>
      <c r="O230" s="71"/>
      <c r="P230" s="200">
        <f>O230*H230</f>
        <v>0</v>
      </c>
      <c r="Q230" s="200">
        <v>0</v>
      </c>
      <c r="R230" s="200">
        <f>Q230*H230</f>
        <v>0</v>
      </c>
      <c r="S230" s="200">
        <v>0</v>
      </c>
      <c r="T230" s="201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2" t="s">
        <v>166</v>
      </c>
      <c r="AT230" s="202" t="s">
        <v>162</v>
      </c>
      <c r="AU230" s="202" t="s">
        <v>82</v>
      </c>
      <c r="AY230" s="17" t="s">
        <v>159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17" t="s">
        <v>80</v>
      </c>
      <c r="BK230" s="203">
        <f>ROUND(I230*H230,2)</f>
        <v>0</v>
      </c>
      <c r="BL230" s="17" t="s">
        <v>166</v>
      </c>
      <c r="BM230" s="202" t="s">
        <v>415</v>
      </c>
    </row>
    <row r="231" spans="1:65" s="13" customFormat="1">
      <c r="B231" s="204"/>
      <c r="C231" s="205"/>
      <c r="D231" s="206" t="s">
        <v>168</v>
      </c>
      <c r="E231" s="207" t="s">
        <v>1</v>
      </c>
      <c r="F231" s="208" t="s">
        <v>416</v>
      </c>
      <c r="G231" s="205"/>
      <c r="H231" s="209">
        <v>608</v>
      </c>
      <c r="I231" s="210"/>
      <c r="J231" s="205"/>
      <c r="K231" s="205"/>
      <c r="L231" s="211"/>
      <c r="M231" s="212"/>
      <c r="N231" s="213"/>
      <c r="O231" s="213"/>
      <c r="P231" s="213"/>
      <c r="Q231" s="213"/>
      <c r="R231" s="213"/>
      <c r="S231" s="213"/>
      <c r="T231" s="214"/>
      <c r="AT231" s="215" t="s">
        <v>168</v>
      </c>
      <c r="AU231" s="215" t="s">
        <v>82</v>
      </c>
      <c r="AV231" s="13" t="s">
        <v>82</v>
      </c>
      <c r="AW231" s="13" t="s">
        <v>30</v>
      </c>
      <c r="AX231" s="13" t="s">
        <v>73</v>
      </c>
      <c r="AY231" s="215" t="s">
        <v>159</v>
      </c>
    </row>
    <row r="232" spans="1:65" s="13" customFormat="1">
      <c r="B232" s="204"/>
      <c r="C232" s="205"/>
      <c r="D232" s="206" t="s">
        <v>168</v>
      </c>
      <c r="E232" s="207" t="s">
        <v>1</v>
      </c>
      <c r="F232" s="208" t="s">
        <v>417</v>
      </c>
      <c r="G232" s="205"/>
      <c r="H232" s="209">
        <v>716</v>
      </c>
      <c r="I232" s="210"/>
      <c r="J232" s="205"/>
      <c r="K232" s="205"/>
      <c r="L232" s="211"/>
      <c r="M232" s="212"/>
      <c r="N232" s="213"/>
      <c r="O232" s="213"/>
      <c r="P232" s="213"/>
      <c r="Q232" s="213"/>
      <c r="R232" s="213"/>
      <c r="S232" s="213"/>
      <c r="T232" s="214"/>
      <c r="AT232" s="215" t="s">
        <v>168</v>
      </c>
      <c r="AU232" s="215" t="s">
        <v>82</v>
      </c>
      <c r="AV232" s="13" t="s">
        <v>82</v>
      </c>
      <c r="AW232" s="13" t="s">
        <v>30</v>
      </c>
      <c r="AX232" s="13" t="s">
        <v>73</v>
      </c>
      <c r="AY232" s="215" t="s">
        <v>159</v>
      </c>
    </row>
    <row r="233" spans="1:65" s="13" customFormat="1">
      <c r="B233" s="204"/>
      <c r="C233" s="205"/>
      <c r="D233" s="206" t="s">
        <v>168</v>
      </c>
      <c r="E233" s="207" t="s">
        <v>1</v>
      </c>
      <c r="F233" s="208" t="s">
        <v>418</v>
      </c>
      <c r="G233" s="205"/>
      <c r="H233" s="209">
        <v>24.8</v>
      </c>
      <c r="I233" s="210"/>
      <c r="J233" s="205"/>
      <c r="K233" s="205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168</v>
      </c>
      <c r="AU233" s="215" t="s">
        <v>82</v>
      </c>
      <c r="AV233" s="13" t="s">
        <v>82</v>
      </c>
      <c r="AW233" s="13" t="s">
        <v>30</v>
      </c>
      <c r="AX233" s="13" t="s">
        <v>73</v>
      </c>
      <c r="AY233" s="215" t="s">
        <v>159</v>
      </c>
    </row>
    <row r="234" spans="1:65" s="14" customFormat="1">
      <c r="B234" s="216"/>
      <c r="C234" s="217"/>
      <c r="D234" s="206" t="s">
        <v>168</v>
      </c>
      <c r="E234" s="218" t="s">
        <v>1</v>
      </c>
      <c r="F234" s="219" t="s">
        <v>173</v>
      </c>
      <c r="G234" s="217"/>
      <c r="H234" s="220">
        <v>1348.8</v>
      </c>
      <c r="I234" s="221"/>
      <c r="J234" s="217"/>
      <c r="K234" s="217"/>
      <c r="L234" s="222"/>
      <c r="M234" s="223"/>
      <c r="N234" s="224"/>
      <c r="O234" s="224"/>
      <c r="P234" s="224"/>
      <c r="Q234" s="224"/>
      <c r="R234" s="224"/>
      <c r="S234" s="224"/>
      <c r="T234" s="225"/>
      <c r="AT234" s="226" t="s">
        <v>168</v>
      </c>
      <c r="AU234" s="226" t="s">
        <v>82</v>
      </c>
      <c r="AV234" s="14" t="s">
        <v>166</v>
      </c>
      <c r="AW234" s="14" t="s">
        <v>30</v>
      </c>
      <c r="AX234" s="14" t="s">
        <v>80</v>
      </c>
      <c r="AY234" s="226" t="s">
        <v>159</v>
      </c>
    </row>
    <row r="235" spans="1:65" s="2" customFormat="1" ht="134.25" customHeight="1">
      <c r="A235" s="34"/>
      <c r="B235" s="35"/>
      <c r="C235" s="191" t="s">
        <v>281</v>
      </c>
      <c r="D235" s="191" t="s">
        <v>162</v>
      </c>
      <c r="E235" s="192" t="s">
        <v>241</v>
      </c>
      <c r="F235" s="193" t="s">
        <v>242</v>
      </c>
      <c r="G235" s="194" t="s">
        <v>219</v>
      </c>
      <c r="H235" s="195">
        <v>4.05</v>
      </c>
      <c r="I235" s="196"/>
      <c r="J235" s="197">
        <f>ROUND(I235*H235,2)</f>
        <v>0</v>
      </c>
      <c r="K235" s="193" t="s">
        <v>1</v>
      </c>
      <c r="L235" s="39"/>
      <c r="M235" s="198" t="s">
        <v>1</v>
      </c>
      <c r="N235" s="199" t="s">
        <v>38</v>
      </c>
      <c r="O235" s="71"/>
      <c r="P235" s="200">
        <f>O235*H235</f>
        <v>0</v>
      </c>
      <c r="Q235" s="200">
        <v>0</v>
      </c>
      <c r="R235" s="200">
        <f>Q235*H235</f>
        <v>0</v>
      </c>
      <c r="S235" s="200">
        <v>0</v>
      </c>
      <c r="T235" s="201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2" t="s">
        <v>166</v>
      </c>
      <c r="AT235" s="202" t="s">
        <v>162</v>
      </c>
      <c r="AU235" s="202" t="s">
        <v>82</v>
      </c>
      <c r="AY235" s="17" t="s">
        <v>159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17" t="s">
        <v>80</v>
      </c>
      <c r="BK235" s="203">
        <f>ROUND(I235*H235,2)</f>
        <v>0</v>
      </c>
      <c r="BL235" s="17" t="s">
        <v>166</v>
      </c>
      <c r="BM235" s="202" t="s">
        <v>419</v>
      </c>
    </row>
    <row r="236" spans="1:65" s="13" customFormat="1">
      <c r="B236" s="204"/>
      <c r="C236" s="205"/>
      <c r="D236" s="206" t="s">
        <v>168</v>
      </c>
      <c r="E236" s="207" t="s">
        <v>1</v>
      </c>
      <c r="F236" s="208" t="s">
        <v>420</v>
      </c>
      <c r="G236" s="205"/>
      <c r="H236" s="209">
        <v>0.6</v>
      </c>
      <c r="I236" s="210"/>
      <c r="J236" s="205"/>
      <c r="K236" s="205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168</v>
      </c>
      <c r="AU236" s="215" t="s">
        <v>82</v>
      </c>
      <c r="AV236" s="13" t="s">
        <v>82</v>
      </c>
      <c r="AW236" s="13" t="s">
        <v>30</v>
      </c>
      <c r="AX236" s="13" t="s">
        <v>73</v>
      </c>
      <c r="AY236" s="215" t="s">
        <v>159</v>
      </c>
    </row>
    <row r="237" spans="1:65" s="13" customFormat="1">
      <c r="B237" s="204"/>
      <c r="C237" s="205"/>
      <c r="D237" s="206" t="s">
        <v>168</v>
      </c>
      <c r="E237" s="207" t="s">
        <v>1</v>
      </c>
      <c r="F237" s="208" t="s">
        <v>421</v>
      </c>
      <c r="G237" s="205"/>
      <c r="H237" s="209">
        <v>1.0349999999999999</v>
      </c>
      <c r="I237" s="210"/>
      <c r="J237" s="205"/>
      <c r="K237" s="205"/>
      <c r="L237" s="211"/>
      <c r="M237" s="212"/>
      <c r="N237" s="213"/>
      <c r="O237" s="213"/>
      <c r="P237" s="213"/>
      <c r="Q237" s="213"/>
      <c r="R237" s="213"/>
      <c r="S237" s="213"/>
      <c r="T237" s="214"/>
      <c r="AT237" s="215" t="s">
        <v>168</v>
      </c>
      <c r="AU237" s="215" t="s">
        <v>82</v>
      </c>
      <c r="AV237" s="13" t="s">
        <v>82</v>
      </c>
      <c r="AW237" s="13" t="s">
        <v>30</v>
      </c>
      <c r="AX237" s="13" t="s">
        <v>73</v>
      </c>
      <c r="AY237" s="215" t="s">
        <v>159</v>
      </c>
    </row>
    <row r="238" spans="1:65" s="13" customFormat="1">
      <c r="B238" s="204"/>
      <c r="C238" s="205"/>
      <c r="D238" s="206" t="s">
        <v>168</v>
      </c>
      <c r="E238" s="207" t="s">
        <v>1</v>
      </c>
      <c r="F238" s="208" t="s">
        <v>422</v>
      </c>
      <c r="G238" s="205"/>
      <c r="H238" s="209">
        <v>1.71</v>
      </c>
      <c r="I238" s="210"/>
      <c r="J238" s="205"/>
      <c r="K238" s="205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168</v>
      </c>
      <c r="AU238" s="215" t="s">
        <v>82</v>
      </c>
      <c r="AV238" s="13" t="s">
        <v>82</v>
      </c>
      <c r="AW238" s="13" t="s">
        <v>30</v>
      </c>
      <c r="AX238" s="13" t="s">
        <v>73</v>
      </c>
      <c r="AY238" s="215" t="s">
        <v>159</v>
      </c>
    </row>
    <row r="239" spans="1:65" s="13" customFormat="1">
      <c r="B239" s="204"/>
      <c r="C239" s="205"/>
      <c r="D239" s="206" t="s">
        <v>168</v>
      </c>
      <c r="E239" s="207" t="s">
        <v>1</v>
      </c>
      <c r="F239" s="208" t="s">
        <v>423</v>
      </c>
      <c r="G239" s="205"/>
      <c r="H239" s="209">
        <v>0.70499999999999996</v>
      </c>
      <c r="I239" s="210"/>
      <c r="J239" s="205"/>
      <c r="K239" s="205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168</v>
      </c>
      <c r="AU239" s="215" t="s">
        <v>82</v>
      </c>
      <c r="AV239" s="13" t="s">
        <v>82</v>
      </c>
      <c r="AW239" s="13" t="s">
        <v>30</v>
      </c>
      <c r="AX239" s="13" t="s">
        <v>73</v>
      </c>
      <c r="AY239" s="215" t="s">
        <v>159</v>
      </c>
    </row>
    <row r="240" spans="1:65" s="14" customFormat="1">
      <c r="B240" s="216"/>
      <c r="C240" s="217"/>
      <c r="D240" s="206" t="s">
        <v>168</v>
      </c>
      <c r="E240" s="218" t="s">
        <v>1</v>
      </c>
      <c r="F240" s="219" t="s">
        <v>173</v>
      </c>
      <c r="G240" s="217"/>
      <c r="H240" s="220">
        <v>4.05</v>
      </c>
      <c r="I240" s="221"/>
      <c r="J240" s="217"/>
      <c r="K240" s="217"/>
      <c r="L240" s="222"/>
      <c r="M240" s="223"/>
      <c r="N240" s="224"/>
      <c r="O240" s="224"/>
      <c r="P240" s="224"/>
      <c r="Q240" s="224"/>
      <c r="R240" s="224"/>
      <c r="S240" s="224"/>
      <c r="T240" s="225"/>
      <c r="AT240" s="226" t="s">
        <v>168</v>
      </c>
      <c r="AU240" s="226" t="s">
        <v>82</v>
      </c>
      <c r="AV240" s="14" t="s">
        <v>166</v>
      </c>
      <c r="AW240" s="14" t="s">
        <v>30</v>
      </c>
      <c r="AX240" s="14" t="s">
        <v>80</v>
      </c>
      <c r="AY240" s="226" t="s">
        <v>159</v>
      </c>
    </row>
    <row r="241" spans="1:65" s="2" customFormat="1" ht="134.25" customHeight="1">
      <c r="A241" s="34"/>
      <c r="B241" s="35"/>
      <c r="C241" s="191" t="s">
        <v>286</v>
      </c>
      <c r="D241" s="191" t="s">
        <v>162</v>
      </c>
      <c r="E241" s="192" t="s">
        <v>424</v>
      </c>
      <c r="F241" s="193" t="s">
        <v>425</v>
      </c>
      <c r="G241" s="194" t="s">
        <v>229</v>
      </c>
      <c r="H241" s="195">
        <v>1482</v>
      </c>
      <c r="I241" s="196"/>
      <c r="J241" s="197">
        <f>ROUND(I241*H241,2)</f>
        <v>0</v>
      </c>
      <c r="K241" s="193" t="s">
        <v>177</v>
      </c>
      <c r="L241" s="39"/>
      <c r="M241" s="198" t="s">
        <v>1</v>
      </c>
      <c r="N241" s="199" t="s">
        <v>38</v>
      </c>
      <c r="O241" s="71"/>
      <c r="P241" s="200">
        <f>O241*H241</f>
        <v>0</v>
      </c>
      <c r="Q241" s="200">
        <v>0</v>
      </c>
      <c r="R241" s="200">
        <f>Q241*H241</f>
        <v>0</v>
      </c>
      <c r="S241" s="200">
        <v>0</v>
      </c>
      <c r="T241" s="201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2" t="s">
        <v>166</v>
      </c>
      <c r="AT241" s="202" t="s">
        <v>162</v>
      </c>
      <c r="AU241" s="202" t="s">
        <v>82</v>
      </c>
      <c r="AY241" s="17" t="s">
        <v>159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17" t="s">
        <v>80</v>
      </c>
      <c r="BK241" s="203">
        <f>ROUND(I241*H241,2)</f>
        <v>0</v>
      </c>
      <c r="BL241" s="17" t="s">
        <v>166</v>
      </c>
      <c r="BM241" s="202" t="s">
        <v>426</v>
      </c>
    </row>
    <row r="242" spans="1:65" s="13" customFormat="1">
      <c r="B242" s="204"/>
      <c r="C242" s="205"/>
      <c r="D242" s="206" t="s">
        <v>168</v>
      </c>
      <c r="E242" s="207" t="s">
        <v>1</v>
      </c>
      <c r="F242" s="208" t="s">
        <v>427</v>
      </c>
      <c r="G242" s="205"/>
      <c r="H242" s="209">
        <v>750</v>
      </c>
      <c r="I242" s="210"/>
      <c r="J242" s="205"/>
      <c r="K242" s="205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168</v>
      </c>
      <c r="AU242" s="215" t="s">
        <v>82</v>
      </c>
      <c r="AV242" s="13" t="s">
        <v>82</v>
      </c>
      <c r="AW242" s="13" t="s">
        <v>30</v>
      </c>
      <c r="AX242" s="13" t="s">
        <v>73</v>
      </c>
      <c r="AY242" s="215" t="s">
        <v>159</v>
      </c>
    </row>
    <row r="243" spans="1:65" s="13" customFormat="1">
      <c r="B243" s="204"/>
      <c r="C243" s="205"/>
      <c r="D243" s="206" t="s">
        <v>168</v>
      </c>
      <c r="E243" s="207" t="s">
        <v>1</v>
      </c>
      <c r="F243" s="208" t="s">
        <v>428</v>
      </c>
      <c r="G243" s="205"/>
      <c r="H243" s="209">
        <v>400</v>
      </c>
      <c r="I243" s="210"/>
      <c r="J243" s="205"/>
      <c r="K243" s="205"/>
      <c r="L243" s="211"/>
      <c r="M243" s="212"/>
      <c r="N243" s="213"/>
      <c r="O243" s="213"/>
      <c r="P243" s="213"/>
      <c r="Q243" s="213"/>
      <c r="R243" s="213"/>
      <c r="S243" s="213"/>
      <c r="T243" s="214"/>
      <c r="AT243" s="215" t="s">
        <v>168</v>
      </c>
      <c r="AU243" s="215" t="s">
        <v>82</v>
      </c>
      <c r="AV243" s="13" t="s">
        <v>82</v>
      </c>
      <c r="AW243" s="13" t="s">
        <v>30</v>
      </c>
      <c r="AX243" s="13" t="s">
        <v>73</v>
      </c>
      <c r="AY243" s="215" t="s">
        <v>159</v>
      </c>
    </row>
    <row r="244" spans="1:65" s="13" customFormat="1">
      <c r="B244" s="204"/>
      <c r="C244" s="205"/>
      <c r="D244" s="206" t="s">
        <v>168</v>
      </c>
      <c r="E244" s="207" t="s">
        <v>1</v>
      </c>
      <c r="F244" s="208" t="s">
        <v>429</v>
      </c>
      <c r="G244" s="205"/>
      <c r="H244" s="209">
        <v>132</v>
      </c>
      <c r="I244" s="210"/>
      <c r="J244" s="205"/>
      <c r="K244" s="205"/>
      <c r="L244" s="211"/>
      <c r="M244" s="212"/>
      <c r="N244" s="213"/>
      <c r="O244" s="213"/>
      <c r="P244" s="213"/>
      <c r="Q244" s="213"/>
      <c r="R244" s="213"/>
      <c r="S244" s="213"/>
      <c r="T244" s="214"/>
      <c r="AT244" s="215" t="s">
        <v>168</v>
      </c>
      <c r="AU244" s="215" t="s">
        <v>82</v>
      </c>
      <c r="AV244" s="13" t="s">
        <v>82</v>
      </c>
      <c r="AW244" s="13" t="s">
        <v>30</v>
      </c>
      <c r="AX244" s="13" t="s">
        <v>73</v>
      </c>
      <c r="AY244" s="215" t="s">
        <v>159</v>
      </c>
    </row>
    <row r="245" spans="1:65" s="13" customFormat="1">
      <c r="B245" s="204"/>
      <c r="C245" s="205"/>
      <c r="D245" s="206" t="s">
        <v>168</v>
      </c>
      <c r="E245" s="207" t="s">
        <v>1</v>
      </c>
      <c r="F245" s="208" t="s">
        <v>430</v>
      </c>
      <c r="G245" s="205"/>
      <c r="H245" s="209">
        <v>200</v>
      </c>
      <c r="I245" s="210"/>
      <c r="J245" s="205"/>
      <c r="K245" s="205"/>
      <c r="L245" s="211"/>
      <c r="M245" s="212"/>
      <c r="N245" s="213"/>
      <c r="O245" s="213"/>
      <c r="P245" s="213"/>
      <c r="Q245" s="213"/>
      <c r="R245" s="213"/>
      <c r="S245" s="213"/>
      <c r="T245" s="214"/>
      <c r="AT245" s="215" t="s">
        <v>168</v>
      </c>
      <c r="AU245" s="215" t="s">
        <v>82</v>
      </c>
      <c r="AV245" s="13" t="s">
        <v>82</v>
      </c>
      <c r="AW245" s="13" t="s">
        <v>30</v>
      </c>
      <c r="AX245" s="13" t="s">
        <v>73</v>
      </c>
      <c r="AY245" s="215" t="s">
        <v>159</v>
      </c>
    </row>
    <row r="246" spans="1:65" s="14" customFormat="1">
      <c r="B246" s="216"/>
      <c r="C246" s="217"/>
      <c r="D246" s="206" t="s">
        <v>168</v>
      </c>
      <c r="E246" s="218" t="s">
        <v>1</v>
      </c>
      <c r="F246" s="219" t="s">
        <v>173</v>
      </c>
      <c r="G246" s="217"/>
      <c r="H246" s="220">
        <v>1482</v>
      </c>
      <c r="I246" s="221"/>
      <c r="J246" s="217"/>
      <c r="K246" s="217"/>
      <c r="L246" s="222"/>
      <c r="M246" s="223"/>
      <c r="N246" s="224"/>
      <c r="O246" s="224"/>
      <c r="P246" s="224"/>
      <c r="Q246" s="224"/>
      <c r="R246" s="224"/>
      <c r="S246" s="224"/>
      <c r="T246" s="225"/>
      <c r="AT246" s="226" t="s">
        <v>168</v>
      </c>
      <c r="AU246" s="226" t="s">
        <v>82</v>
      </c>
      <c r="AV246" s="14" t="s">
        <v>166</v>
      </c>
      <c r="AW246" s="14" t="s">
        <v>30</v>
      </c>
      <c r="AX246" s="14" t="s">
        <v>80</v>
      </c>
      <c r="AY246" s="226" t="s">
        <v>159</v>
      </c>
    </row>
    <row r="247" spans="1:65" s="2" customFormat="1" ht="24">
      <c r="A247" s="34"/>
      <c r="B247" s="35"/>
      <c r="C247" s="227" t="s">
        <v>293</v>
      </c>
      <c r="D247" s="227" t="s">
        <v>188</v>
      </c>
      <c r="E247" s="228" t="s">
        <v>431</v>
      </c>
      <c r="F247" s="229" t="s">
        <v>432</v>
      </c>
      <c r="G247" s="230" t="s">
        <v>198</v>
      </c>
      <c r="H247" s="231">
        <v>38</v>
      </c>
      <c r="I247" s="258"/>
      <c r="J247" s="233">
        <f>ROUND(I247*H247,2)</f>
        <v>0</v>
      </c>
      <c r="K247" s="229" t="s">
        <v>177</v>
      </c>
      <c r="L247" s="234"/>
      <c r="M247" s="235" t="s">
        <v>1</v>
      </c>
      <c r="N247" s="236" t="s">
        <v>38</v>
      </c>
      <c r="O247" s="71"/>
      <c r="P247" s="200">
        <f>O247*H247</f>
        <v>0</v>
      </c>
      <c r="Q247" s="200">
        <v>0.10299999999999999</v>
      </c>
      <c r="R247" s="200">
        <f>Q247*H247</f>
        <v>3.9139999999999997</v>
      </c>
      <c r="S247" s="200">
        <v>0</v>
      </c>
      <c r="T247" s="201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02" t="s">
        <v>192</v>
      </c>
      <c r="AT247" s="202" t="s">
        <v>188</v>
      </c>
      <c r="AU247" s="202" t="s">
        <v>82</v>
      </c>
      <c r="AY247" s="17" t="s">
        <v>159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17" t="s">
        <v>80</v>
      </c>
      <c r="BK247" s="203">
        <f>ROUND(I247*H247,2)</f>
        <v>0</v>
      </c>
      <c r="BL247" s="17" t="s">
        <v>166</v>
      </c>
      <c r="BM247" s="202" t="s">
        <v>433</v>
      </c>
    </row>
    <row r="248" spans="1:65" s="15" customFormat="1">
      <c r="B248" s="237"/>
      <c r="C248" s="238"/>
      <c r="D248" s="206" t="s">
        <v>168</v>
      </c>
      <c r="E248" s="239" t="s">
        <v>1</v>
      </c>
      <c r="F248" s="240" t="s">
        <v>200</v>
      </c>
      <c r="G248" s="238"/>
      <c r="H248" s="239" t="s">
        <v>1</v>
      </c>
      <c r="I248" s="241"/>
      <c r="J248" s="238"/>
      <c r="K248" s="238"/>
      <c r="L248" s="242"/>
      <c r="M248" s="243"/>
      <c r="N248" s="244"/>
      <c r="O248" s="244"/>
      <c r="P248" s="244"/>
      <c r="Q248" s="244"/>
      <c r="R248" s="244"/>
      <c r="S248" s="244"/>
      <c r="T248" s="245"/>
      <c r="AT248" s="246" t="s">
        <v>168</v>
      </c>
      <c r="AU248" s="246" t="s">
        <v>82</v>
      </c>
      <c r="AV248" s="15" t="s">
        <v>80</v>
      </c>
      <c r="AW248" s="15" t="s">
        <v>30</v>
      </c>
      <c r="AX248" s="15" t="s">
        <v>73</v>
      </c>
      <c r="AY248" s="246" t="s">
        <v>159</v>
      </c>
    </row>
    <row r="249" spans="1:65" s="13" customFormat="1">
      <c r="B249" s="204"/>
      <c r="C249" s="205"/>
      <c r="D249" s="206" t="s">
        <v>168</v>
      </c>
      <c r="E249" s="207" t="s">
        <v>1</v>
      </c>
      <c r="F249" s="208" t="s">
        <v>434</v>
      </c>
      <c r="G249" s="205"/>
      <c r="H249" s="209">
        <v>38</v>
      </c>
      <c r="I249" s="210"/>
      <c r="J249" s="205"/>
      <c r="K249" s="205"/>
      <c r="L249" s="211"/>
      <c r="M249" s="212"/>
      <c r="N249" s="213"/>
      <c r="O249" s="213"/>
      <c r="P249" s="213"/>
      <c r="Q249" s="213"/>
      <c r="R249" s="213"/>
      <c r="S249" s="213"/>
      <c r="T249" s="214"/>
      <c r="AT249" s="215" t="s">
        <v>168</v>
      </c>
      <c r="AU249" s="215" t="s">
        <v>82</v>
      </c>
      <c r="AV249" s="13" t="s">
        <v>82</v>
      </c>
      <c r="AW249" s="13" t="s">
        <v>30</v>
      </c>
      <c r="AX249" s="13" t="s">
        <v>73</v>
      </c>
      <c r="AY249" s="215" t="s">
        <v>159</v>
      </c>
    </row>
    <row r="250" spans="1:65" s="14" customFormat="1">
      <c r="B250" s="216"/>
      <c r="C250" s="217"/>
      <c r="D250" s="206" t="s">
        <v>168</v>
      </c>
      <c r="E250" s="218" t="s">
        <v>1</v>
      </c>
      <c r="F250" s="219" t="s">
        <v>173</v>
      </c>
      <c r="G250" s="217"/>
      <c r="H250" s="220">
        <v>38</v>
      </c>
      <c r="I250" s="221"/>
      <c r="J250" s="217"/>
      <c r="K250" s="217"/>
      <c r="L250" s="222"/>
      <c r="M250" s="223"/>
      <c r="N250" s="224"/>
      <c r="O250" s="224"/>
      <c r="P250" s="224"/>
      <c r="Q250" s="224"/>
      <c r="R250" s="224"/>
      <c r="S250" s="224"/>
      <c r="T250" s="225"/>
      <c r="AT250" s="226" t="s">
        <v>168</v>
      </c>
      <c r="AU250" s="226" t="s">
        <v>82</v>
      </c>
      <c r="AV250" s="14" t="s">
        <v>166</v>
      </c>
      <c r="AW250" s="14" t="s">
        <v>30</v>
      </c>
      <c r="AX250" s="14" t="s">
        <v>80</v>
      </c>
      <c r="AY250" s="226" t="s">
        <v>159</v>
      </c>
    </row>
    <row r="251" spans="1:65" s="2" customFormat="1" ht="21.75" customHeight="1">
      <c r="A251" s="34"/>
      <c r="B251" s="35"/>
      <c r="C251" s="227" t="s">
        <v>297</v>
      </c>
      <c r="D251" s="227" t="s">
        <v>188</v>
      </c>
      <c r="E251" s="228" t="s">
        <v>435</v>
      </c>
      <c r="F251" s="229" t="s">
        <v>436</v>
      </c>
      <c r="G251" s="230" t="s">
        <v>176</v>
      </c>
      <c r="H251" s="231">
        <v>32.6</v>
      </c>
      <c r="I251" s="258"/>
      <c r="J251" s="233">
        <f>ROUND(I251*H251,2)</f>
        <v>0</v>
      </c>
      <c r="K251" s="229" t="s">
        <v>177</v>
      </c>
      <c r="L251" s="234"/>
      <c r="M251" s="235" t="s">
        <v>1</v>
      </c>
      <c r="N251" s="236" t="s">
        <v>38</v>
      </c>
      <c r="O251" s="71"/>
      <c r="P251" s="200">
        <f>O251*H251</f>
        <v>0</v>
      </c>
      <c r="Q251" s="200">
        <v>0.95499999999999996</v>
      </c>
      <c r="R251" s="200">
        <f>Q251*H251</f>
        <v>31.132999999999999</v>
      </c>
      <c r="S251" s="200">
        <v>0</v>
      </c>
      <c r="T251" s="201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02" t="s">
        <v>192</v>
      </c>
      <c r="AT251" s="202" t="s">
        <v>188</v>
      </c>
      <c r="AU251" s="202" t="s">
        <v>82</v>
      </c>
      <c r="AY251" s="17" t="s">
        <v>159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17" t="s">
        <v>80</v>
      </c>
      <c r="BK251" s="203">
        <f>ROUND(I251*H251,2)</f>
        <v>0</v>
      </c>
      <c r="BL251" s="17" t="s">
        <v>166</v>
      </c>
      <c r="BM251" s="202" t="s">
        <v>437</v>
      </c>
    </row>
    <row r="252" spans="1:65" s="15" customFormat="1">
      <c r="B252" s="237"/>
      <c r="C252" s="238"/>
      <c r="D252" s="206" t="s">
        <v>168</v>
      </c>
      <c r="E252" s="239" t="s">
        <v>1</v>
      </c>
      <c r="F252" s="240" t="s">
        <v>200</v>
      </c>
      <c r="G252" s="238"/>
      <c r="H252" s="239" t="s">
        <v>1</v>
      </c>
      <c r="I252" s="241"/>
      <c r="J252" s="238"/>
      <c r="K252" s="238"/>
      <c r="L252" s="242"/>
      <c r="M252" s="243"/>
      <c r="N252" s="244"/>
      <c r="O252" s="244"/>
      <c r="P252" s="244"/>
      <c r="Q252" s="244"/>
      <c r="R252" s="244"/>
      <c r="S252" s="244"/>
      <c r="T252" s="245"/>
      <c r="AT252" s="246" t="s">
        <v>168</v>
      </c>
      <c r="AU252" s="246" t="s">
        <v>82</v>
      </c>
      <c r="AV252" s="15" t="s">
        <v>80</v>
      </c>
      <c r="AW252" s="15" t="s">
        <v>30</v>
      </c>
      <c r="AX252" s="15" t="s">
        <v>73</v>
      </c>
      <c r="AY252" s="246" t="s">
        <v>159</v>
      </c>
    </row>
    <row r="253" spans="1:65" s="13" customFormat="1">
      <c r="B253" s="204"/>
      <c r="C253" s="205"/>
      <c r="D253" s="206" t="s">
        <v>168</v>
      </c>
      <c r="E253" s="207" t="s">
        <v>1</v>
      </c>
      <c r="F253" s="208" t="s">
        <v>438</v>
      </c>
      <c r="G253" s="205"/>
      <c r="H253" s="209">
        <v>8.15</v>
      </c>
      <c r="I253" s="210"/>
      <c r="J253" s="205"/>
      <c r="K253" s="205"/>
      <c r="L253" s="211"/>
      <c r="M253" s="212"/>
      <c r="N253" s="213"/>
      <c r="O253" s="213"/>
      <c r="P253" s="213"/>
      <c r="Q253" s="213"/>
      <c r="R253" s="213"/>
      <c r="S253" s="213"/>
      <c r="T253" s="214"/>
      <c r="AT253" s="215" t="s">
        <v>168</v>
      </c>
      <c r="AU253" s="215" t="s">
        <v>82</v>
      </c>
      <c r="AV253" s="13" t="s">
        <v>82</v>
      </c>
      <c r="AW253" s="13" t="s">
        <v>30</v>
      </c>
      <c r="AX253" s="13" t="s">
        <v>73</v>
      </c>
      <c r="AY253" s="215" t="s">
        <v>159</v>
      </c>
    </row>
    <row r="254" spans="1:65" s="13" customFormat="1">
      <c r="B254" s="204"/>
      <c r="C254" s="205"/>
      <c r="D254" s="206" t="s">
        <v>168</v>
      </c>
      <c r="E254" s="207" t="s">
        <v>1</v>
      </c>
      <c r="F254" s="208" t="s">
        <v>439</v>
      </c>
      <c r="G254" s="205"/>
      <c r="H254" s="209">
        <v>8.15</v>
      </c>
      <c r="I254" s="210"/>
      <c r="J254" s="205"/>
      <c r="K254" s="205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168</v>
      </c>
      <c r="AU254" s="215" t="s">
        <v>82</v>
      </c>
      <c r="AV254" s="13" t="s">
        <v>82</v>
      </c>
      <c r="AW254" s="13" t="s">
        <v>30</v>
      </c>
      <c r="AX254" s="13" t="s">
        <v>73</v>
      </c>
      <c r="AY254" s="215" t="s">
        <v>159</v>
      </c>
    </row>
    <row r="255" spans="1:65" s="13" customFormat="1">
      <c r="B255" s="204"/>
      <c r="C255" s="205"/>
      <c r="D255" s="206" t="s">
        <v>168</v>
      </c>
      <c r="E255" s="207" t="s">
        <v>1</v>
      </c>
      <c r="F255" s="208" t="s">
        <v>440</v>
      </c>
      <c r="G255" s="205"/>
      <c r="H255" s="209">
        <v>8.15</v>
      </c>
      <c r="I255" s="210"/>
      <c r="J255" s="205"/>
      <c r="K255" s="205"/>
      <c r="L255" s="211"/>
      <c r="M255" s="212"/>
      <c r="N255" s="213"/>
      <c r="O255" s="213"/>
      <c r="P255" s="213"/>
      <c r="Q255" s="213"/>
      <c r="R255" s="213"/>
      <c r="S255" s="213"/>
      <c r="T255" s="214"/>
      <c r="AT255" s="215" t="s">
        <v>168</v>
      </c>
      <c r="AU255" s="215" t="s">
        <v>82</v>
      </c>
      <c r="AV255" s="13" t="s">
        <v>82</v>
      </c>
      <c r="AW255" s="13" t="s">
        <v>30</v>
      </c>
      <c r="AX255" s="13" t="s">
        <v>73</v>
      </c>
      <c r="AY255" s="215" t="s">
        <v>159</v>
      </c>
    </row>
    <row r="256" spans="1:65" s="13" customFormat="1">
      <c r="B256" s="204"/>
      <c r="C256" s="205"/>
      <c r="D256" s="206" t="s">
        <v>168</v>
      </c>
      <c r="E256" s="207" t="s">
        <v>1</v>
      </c>
      <c r="F256" s="208" t="s">
        <v>441</v>
      </c>
      <c r="G256" s="205"/>
      <c r="H256" s="209">
        <v>8.15</v>
      </c>
      <c r="I256" s="210"/>
      <c r="J256" s="205"/>
      <c r="K256" s="205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168</v>
      </c>
      <c r="AU256" s="215" t="s">
        <v>82</v>
      </c>
      <c r="AV256" s="13" t="s">
        <v>82</v>
      </c>
      <c r="AW256" s="13" t="s">
        <v>30</v>
      </c>
      <c r="AX256" s="13" t="s">
        <v>73</v>
      </c>
      <c r="AY256" s="215" t="s">
        <v>159</v>
      </c>
    </row>
    <row r="257" spans="1:65" s="14" customFormat="1">
      <c r="B257" s="216"/>
      <c r="C257" s="217"/>
      <c r="D257" s="206" t="s">
        <v>168</v>
      </c>
      <c r="E257" s="218" t="s">
        <v>1</v>
      </c>
      <c r="F257" s="219" t="s">
        <v>173</v>
      </c>
      <c r="G257" s="217"/>
      <c r="H257" s="220">
        <v>32.6</v>
      </c>
      <c r="I257" s="221"/>
      <c r="J257" s="217"/>
      <c r="K257" s="217"/>
      <c r="L257" s="222"/>
      <c r="M257" s="223"/>
      <c r="N257" s="224"/>
      <c r="O257" s="224"/>
      <c r="P257" s="224"/>
      <c r="Q257" s="224"/>
      <c r="R257" s="224"/>
      <c r="S257" s="224"/>
      <c r="T257" s="225"/>
      <c r="AT257" s="226" t="s">
        <v>168</v>
      </c>
      <c r="AU257" s="226" t="s">
        <v>82</v>
      </c>
      <c r="AV257" s="14" t="s">
        <v>166</v>
      </c>
      <c r="AW257" s="14" t="s">
        <v>30</v>
      </c>
      <c r="AX257" s="14" t="s">
        <v>80</v>
      </c>
      <c r="AY257" s="226" t="s">
        <v>159</v>
      </c>
    </row>
    <row r="258" spans="1:65" s="2" customFormat="1" ht="16.5" customHeight="1">
      <c r="A258" s="34"/>
      <c r="B258" s="35"/>
      <c r="C258" s="227" t="s">
        <v>303</v>
      </c>
      <c r="D258" s="227" t="s">
        <v>188</v>
      </c>
      <c r="E258" s="228" t="s">
        <v>442</v>
      </c>
      <c r="F258" s="229" t="s">
        <v>443</v>
      </c>
      <c r="G258" s="230" t="s">
        <v>198</v>
      </c>
      <c r="H258" s="231">
        <v>3120</v>
      </c>
      <c r="I258" s="232"/>
      <c r="J258" s="233">
        <f>ROUND(I258*H258,2)</f>
        <v>0</v>
      </c>
      <c r="K258" s="229" t="s">
        <v>177</v>
      </c>
      <c r="L258" s="234"/>
      <c r="M258" s="235" t="s">
        <v>1</v>
      </c>
      <c r="N258" s="236" t="s">
        <v>38</v>
      </c>
      <c r="O258" s="71"/>
      <c r="P258" s="200">
        <f>O258*H258</f>
        <v>0</v>
      </c>
      <c r="Q258" s="200">
        <v>9.0000000000000006E-5</v>
      </c>
      <c r="R258" s="200">
        <f>Q258*H258</f>
        <v>0.28079999999999999</v>
      </c>
      <c r="S258" s="200">
        <v>0</v>
      </c>
      <c r="T258" s="201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2" t="s">
        <v>192</v>
      </c>
      <c r="AT258" s="202" t="s">
        <v>188</v>
      </c>
      <c r="AU258" s="202" t="s">
        <v>82</v>
      </c>
      <c r="AY258" s="17" t="s">
        <v>159</v>
      </c>
      <c r="BE258" s="203">
        <f>IF(N258="základní",J258,0)</f>
        <v>0</v>
      </c>
      <c r="BF258" s="203">
        <f>IF(N258="snížená",J258,0)</f>
        <v>0</v>
      </c>
      <c r="BG258" s="203">
        <f>IF(N258="zákl. přenesená",J258,0)</f>
        <v>0</v>
      </c>
      <c r="BH258" s="203">
        <f>IF(N258="sníž. přenesená",J258,0)</f>
        <v>0</v>
      </c>
      <c r="BI258" s="203">
        <f>IF(N258="nulová",J258,0)</f>
        <v>0</v>
      </c>
      <c r="BJ258" s="17" t="s">
        <v>80</v>
      </c>
      <c r="BK258" s="203">
        <f>ROUND(I258*H258,2)</f>
        <v>0</v>
      </c>
      <c r="BL258" s="17" t="s">
        <v>166</v>
      </c>
      <c r="BM258" s="202" t="s">
        <v>444</v>
      </c>
    </row>
    <row r="259" spans="1:65" s="15" customFormat="1">
      <c r="B259" s="237"/>
      <c r="C259" s="238"/>
      <c r="D259" s="206" t="s">
        <v>168</v>
      </c>
      <c r="E259" s="239" t="s">
        <v>1</v>
      </c>
      <c r="F259" s="240" t="s">
        <v>200</v>
      </c>
      <c r="G259" s="238"/>
      <c r="H259" s="239" t="s">
        <v>1</v>
      </c>
      <c r="I259" s="241"/>
      <c r="J259" s="238"/>
      <c r="K259" s="238"/>
      <c r="L259" s="242"/>
      <c r="M259" s="243"/>
      <c r="N259" s="244"/>
      <c r="O259" s="244"/>
      <c r="P259" s="244"/>
      <c r="Q259" s="244"/>
      <c r="R259" s="244"/>
      <c r="S259" s="244"/>
      <c r="T259" s="245"/>
      <c r="AT259" s="246" t="s">
        <v>168</v>
      </c>
      <c r="AU259" s="246" t="s">
        <v>82</v>
      </c>
      <c r="AV259" s="15" t="s">
        <v>80</v>
      </c>
      <c r="AW259" s="15" t="s">
        <v>30</v>
      </c>
      <c r="AX259" s="15" t="s">
        <v>73</v>
      </c>
      <c r="AY259" s="246" t="s">
        <v>159</v>
      </c>
    </row>
    <row r="260" spans="1:65" s="13" customFormat="1">
      <c r="B260" s="204"/>
      <c r="C260" s="205"/>
      <c r="D260" s="206" t="s">
        <v>168</v>
      </c>
      <c r="E260" s="207" t="s">
        <v>1</v>
      </c>
      <c r="F260" s="208" t="s">
        <v>445</v>
      </c>
      <c r="G260" s="205"/>
      <c r="H260" s="209">
        <v>3120</v>
      </c>
      <c r="I260" s="210"/>
      <c r="J260" s="205"/>
      <c r="K260" s="205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168</v>
      </c>
      <c r="AU260" s="215" t="s">
        <v>82</v>
      </c>
      <c r="AV260" s="13" t="s">
        <v>82</v>
      </c>
      <c r="AW260" s="13" t="s">
        <v>30</v>
      </c>
      <c r="AX260" s="13" t="s">
        <v>73</v>
      </c>
      <c r="AY260" s="215" t="s">
        <v>159</v>
      </c>
    </row>
    <row r="261" spans="1:65" s="14" customFormat="1">
      <c r="B261" s="216"/>
      <c r="C261" s="217"/>
      <c r="D261" s="206" t="s">
        <v>168</v>
      </c>
      <c r="E261" s="218" t="s">
        <v>1</v>
      </c>
      <c r="F261" s="219" t="s">
        <v>173</v>
      </c>
      <c r="G261" s="217"/>
      <c r="H261" s="220">
        <v>3120</v>
      </c>
      <c r="I261" s="221"/>
      <c r="J261" s="217"/>
      <c r="K261" s="217"/>
      <c r="L261" s="222"/>
      <c r="M261" s="223"/>
      <c r="N261" s="224"/>
      <c r="O261" s="224"/>
      <c r="P261" s="224"/>
      <c r="Q261" s="224"/>
      <c r="R261" s="224"/>
      <c r="S261" s="224"/>
      <c r="T261" s="225"/>
      <c r="AT261" s="226" t="s">
        <v>168</v>
      </c>
      <c r="AU261" s="226" t="s">
        <v>82</v>
      </c>
      <c r="AV261" s="14" t="s">
        <v>166</v>
      </c>
      <c r="AW261" s="14" t="s">
        <v>30</v>
      </c>
      <c r="AX261" s="14" t="s">
        <v>80</v>
      </c>
      <c r="AY261" s="226" t="s">
        <v>159</v>
      </c>
    </row>
    <row r="262" spans="1:65" s="2" customFormat="1" ht="24">
      <c r="A262" s="34"/>
      <c r="B262" s="35"/>
      <c r="C262" s="227" t="s">
        <v>309</v>
      </c>
      <c r="D262" s="227" t="s">
        <v>188</v>
      </c>
      <c r="E262" s="228" t="s">
        <v>212</v>
      </c>
      <c r="F262" s="229" t="s">
        <v>213</v>
      </c>
      <c r="G262" s="230" t="s">
        <v>198</v>
      </c>
      <c r="H262" s="231">
        <v>928</v>
      </c>
      <c r="I262" s="232"/>
      <c r="J262" s="233">
        <f>ROUND(I262*H262,2)</f>
        <v>0</v>
      </c>
      <c r="K262" s="229" t="s">
        <v>177</v>
      </c>
      <c r="L262" s="234"/>
      <c r="M262" s="235" t="s">
        <v>1</v>
      </c>
      <c r="N262" s="236" t="s">
        <v>38</v>
      </c>
      <c r="O262" s="71"/>
      <c r="P262" s="200">
        <f>O262*H262</f>
        <v>0</v>
      </c>
      <c r="Q262" s="200">
        <v>1.23E-3</v>
      </c>
      <c r="R262" s="200">
        <f>Q262*H262</f>
        <v>1.14144</v>
      </c>
      <c r="S262" s="200">
        <v>0</v>
      </c>
      <c r="T262" s="201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02" t="s">
        <v>192</v>
      </c>
      <c r="AT262" s="202" t="s">
        <v>188</v>
      </c>
      <c r="AU262" s="202" t="s">
        <v>82</v>
      </c>
      <c r="AY262" s="17" t="s">
        <v>159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17" t="s">
        <v>80</v>
      </c>
      <c r="BK262" s="203">
        <f>ROUND(I262*H262,2)</f>
        <v>0</v>
      </c>
      <c r="BL262" s="17" t="s">
        <v>166</v>
      </c>
      <c r="BM262" s="202" t="s">
        <v>446</v>
      </c>
    </row>
    <row r="263" spans="1:65" s="13" customFormat="1">
      <c r="B263" s="204"/>
      <c r="C263" s="205"/>
      <c r="D263" s="206" t="s">
        <v>168</v>
      </c>
      <c r="E263" s="207" t="s">
        <v>1</v>
      </c>
      <c r="F263" s="208" t="s">
        <v>447</v>
      </c>
      <c r="G263" s="205"/>
      <c r="H263" s="209">
        <v>896</v>
      </c>
      <c r="I263" s="210"/>
      <c r="J263" s="205"/>
      <c r="K263" s="205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168</v>
      </c>
      <c r="AU263" s="215" t="s">
        <v>82</v>
      </c>
      <c r="AV263" s="13" t="s">
        <v>82</v>
      </c>
      <c r="AW263" s="13" t="s">
        <v>30</v>
      </c>
      <c r="AX263" s="13" t="s">
        <v>73</v>
      </c>
      <c r="AY263" s="215" t="s">
        <v>159</v>
      </c>
    </row>
    <row r="264" spans="1:65" s="13" customFormat="1">
      <c r="B264" s="204"/>
      <c r="C264" s="205"/>
      <c r="D264" s="206" t="s">
        <v>168</v>
      </c>
      <c r="E264" s="207" t="s">
        <v>1</v>
      </c>
      <c r="F264" s="208" t="s">
        <v>448</v>
      </c>
      <c r="G264" s="205"/>
      <c r="H264" s="209">
        <v>32.631999999999998</v>
      </c>
      <c r="I264" s="210"/>
      <c r="J264" s="205"/>
      <c r="K264" s="205"/>
      <c r="L264" s="211"/>
      <c r="M264" s="212"/>
      <c r="N264" s="213"/>
      <c r="O264" s="213"/>
      <c r="P264" s="213"/>
      <c r="Q264" s="213"/>
      <c r="R264" s="213"/>
      <c r="S264" s="213"/>
      <c r="T264" s="214"/>
      <c r="AT264" s="215" t="s">
        <v>168</v>
      </c>
      <c r="AU264" s="215" t="s">
        <v>82</v>
      </c>
      <c r="AV264" s="13" t="s">
        <v>82</v>
      </c>
      <c r="AW264" s="13" t="s">
        <v>30</v>
      </c>
      <c r="AX264" s="13" t="s">
        <v>73</v>
      </c>
      <c r="AY264" s="215" t="s">
        <v>159</v>
      </c>
    </row>
    <row r="265" spans="1:65" s="14" customFormat="1">
      <c r="B265" s="216"/>
      <c r="C265" s="217"/>
      <c r="D265" s="206" t="s">
        <v>168</v>
      </c>
      <c r="E265" s="218" t="s">
        <v>1</v>
      </c>
      <c r="F265" s="219" t="s">
        <v>173</v>
      </c>
      <c r="G265" s="217"/>
      <c r="H265" s="220">
        <v>928.63199999999995</v>
      </c>
      <c r="I265" s="221"/>
      <c r="J265" s="217"/>
      <c r="K265" s="217"/>
      <c r="L265" s="222"/>
      <c r="M265" s="223"/>
      <c r="N265" s="224"/>
      <c r="O265" s="224"/>
      <c r="P265" s="224"/>
      <c r="Q265" s="224"/>
      <c r="R265" s="224"/>
      <c r="S265" s="224"/>
      <c r="T265" s="225"/>
      <c r="AT265" s="226" t="s">
        <v>168</v>
      </c>
      <c r="AU265" s="226" t="s">
        <v>82</v>
      </c>
      <c r="AV265" s="14" t="s">
        <v>166</v>
      </c>
      <c r="AW265" s="14" t="s">
        <v>30</v>
      </c>
      <c r="AX265" s="14" t="s">
        <v>80</v>
      </c>
      <c r="AY265" s="226" t="s">
        <v>159</v>
      </c>
    </row>
    <row r="266" spans="1:65" s="2" customFormat="1" ht="16.5" customHeight="1">
      <c r="A266" s="34"/>
      <c r="B266" s="35"/>
      <c r="C266" s="227" t="s">
        <v>313</v>
      </c>
      <c r="D266" s="227" t="s">
        <v>188</v>
      </c>
      <c r="E266" s="228" t="s">
        <v>449</v>
      </c>
      <c r="F266" s="229" t="s">
        <v>450</v>
      </c>
      <c r="G266" s="230" t="s">
        <v>198</v>
      </c>
      <c r="H266" s="231">
        <v>1800</v>
      </c>
      <c r="I266" s="258"/>
      <c r="J266" s="233">
        <f>ROUND(I266*H266,2)</f>
        <v>0</v>
      </c>
      <c r="K266" s="229" t="s">
        <v>177</v>
      </c>
      <c r="L266" s="234"/>
      <c r="M266" s="235" t="s">
        <v>1</v>
      </c>
      <c r="N266" s="236" t="s">
        <v>38</v>
      </c>
      <c r="O266" s="71"/>
      <c r="P266" s="200">
        <f>O266*H266</f>
        <v>0</v>
      </c>
      <c r="Q266" s="200">
        <v>5.1999999999999995E-4</v>
      </c>
      <c r="R266" s="200">
        <f>Q266*H266</f>
        <v>0.93599999999999994</v>
      </c>
      <c r="S266" s="200">
        <v>0</v>
      </c>
      <c r="T266" s="201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2" t="s">
        <v>192</v>
      </c>
      <c r="AT266" s="202" t="s">
        <v>188</v>
      </c>
      <c r="AU266" s="202" t="s">
        <v>82</v>
      </c>
      <c r="AY266" s="17" t="s">
        <v>159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17" t="s">
        <v>80</v>
      </c>
      <c r="BK266" s="203">
        <f>ROUND(I266*H266,2)</f>
        <v>0</v>
      </c>
      <c r="BL266" s="17" t="s">
        <v>166</v>
      </c>
      <c r="BM266" s="202" t="s">
        <v>451</v>
      </c>
    </row>
    <row r="267" spans="1:65" s="15" customFormat="1">
      <c r="B267" s="237"/>
      <c r="C267" s="238"/>
      <c r="D267" s="206" t="s">
        <v>168</v>
      </c>
      <c r="E267" s="239" t="s">
        <v>1</v>
      </c>
      <c r="F267" s="240" t="s">
        <v>200</v>
      </c>
      <c r="G267" s="238"/>
      <c r="H267" s="239" t="s">
        <v>1</v>
      </c>
      <c r="I267" s="241"/>
      <c r="J267" s="238"/>
      <c r="K267" s="238"/>
      <c r="L267" s="242"/>
      <c r="M267" s="243"/>
      <c r="N267" s="244"/>
      <c r="O267" s="244"/>
      <c r="P267" s="244"/>
      <c r="Q267" s="244"/>
      <c r="R267" s="244"/>
      <c r="S267" s="244"/>
      <c r="T267" s="245"/>
      <c r="AT267" s="246" t="s">
        <v>168</v>
      </c>
      <c r="AU267" s="246" t="s">
        <v>82</v>
      </c>
      <c r="AV267" s="15" t="s">
        <v>80</v>
      </c>
      <c r="AW267" s="15" t="s">
        <v>30</v>
      </c>
      <c r="AX267" s="15" t="s">
        <v>73</v>
      </c>
      <c r="AY267" s="246" t="s">
        <v>159</v>
      </c>
    </row>
    <row r="268" spans="1:65" s="13" customFormat="1">
      <c r="B268" s="204"/>
      <c r="C268" s="205"/>
      <c r="D268" s="206" t="s">
        <v>168</v>
      </c>
      <c r="E268" s="207" t="s">
        <v>1</v>
      </c>
      <c r="F268" s="208" t="s">
        <v>452</v>
      </c>
      <c r="G268" s="205"/>
      <c r="H268" s="209">
        <v>1800</v>
      </c>
      <c r="I268" s="210"/>
      <c r="J268" s="205"/>
      <c r="K268" s="205"/>
      <c r="L268" s="211"/>
      <c r="M268" s="212"/>
      <c r="N268" s="213"/>
      <c r="O268" s="213"/>
      <c r="P268" s="213"/>
      <c r="Q268" s="213"/>
      <c r="R268" s="213"/>
      <c r="S268" s="213"/>
      <c r="T268" s="214"/>
      <c r="AT268" s="215" t="s">
        <v>168</v>
      </c>
      <c r="AU268" s="215" t="s">
        <v>82</v>
      </c>
      <c r="AV268" s="13" t="s">
        <v>82</v>
      </c>
      <c r="AW268" s="13" t="s">
        <v>30</v>
      </c>
      <c r="AX268" s="13" t="s">
        <v>73</v>
      </c>
      <c r="AY268" s="215" t="s">
        <v>159</v>
      </c>
    </row>
    <row r="269" spans="1:65" s="14" customFormat="1">
      <c r="B269" s="216"/>
      <c r="C269" s="217"/>
      <c r="D269" s="206" t="s">
        <v>168</v>
      </c>
      <c r="E269" s="218" t="s">
        <v>1</v>
      </c>
      <c r="F269" s="219" t="s">
        <v>173</v>
      </c>
      <c r="G269" s="217"/>
      <c r="H269" s="220">
        <v>1800</v>
      </c>
      <c r="I269" s="221"/>
      <c r="J269" s="217"/>
      <c r="K269" s="217"/>
      <c r="L269" s="222"/>
      <c r="M269" s="223"/>
      <c r="N269" s="224"/>
      <c r="O269" s="224"/>
      <c r="P269" s="224"/>
      <c r="Q269" s="224"/>
      <c r="R269" s="224"/>
      <c r="S269" s="224"/>
      <c r="T269" s="225"/>
      <c r="AT269" s="226" t="s">
        <v>168</v>
      </c>
      <c r="AU269" s="226" t="s">
        <v>82</v>
      </c>
      <c r="AV269" s="14" t="s">
        <v>166</v>
      </c>
      <c r="AW269" s="14" t="s">
        <v>30</v>
      </c>
      <c r="AX269" s="14" t="s">
        <v>80</v>
      </c>
      <c r="AY269" s="226" t="s">
        <v>159</v>
      </c>
    </row>
    <row r="270" spans="1:65" s="2" customFormat="1" ht="16.5" customHeight="1">
      <c r="A270" s="34"/>
      <c r="B270" s="35"/>
      <c r="C270" s="227" t="s">
        <v>453</v>
      </c>
      <c r="D270" s="227" t="s">
        <v>188</v>
      </c>
      <c r="E270" s="228" t="s">
        <v>454</v>
      </c>
      <c r="F270" s="229" t="s">
        <v>455</v>
      </c>
      <c r="G270" s="230" t="s">
        <v>198</v>
      </c>
      <c r="H270" s="231">
        <v>1320</v>
      </c>
      <c r="I270" s="258"/>
      <c r="J270" s="233">
        <f>ROUND(I270*H270,2)</f>
        <v>0</v>
      </c>
      <c r="K270" s="229" t="s">
        <v>177</v>
      </c>
      <c r="L270" s="234"/>
      <c r="M270" s="235" t="s">
        <v>1</v>
      </c>
      <c r="N270" s="236" t="s">
        <v>38</v>
      </c>
      <c r="O270" s="71"/>
      <c r="P270" s="200">
        <f>O270*H270</f>
        <v>0</v>
      </c>
      <c r="Q270" s="200">
        <v>5.6999999999999998E-4</v>
      </c>
      <c r="R270" s="200">
        <f>Q270*H270</f>
        <v>0.75239999999999996</v>
      </c>
      <c r="S270" s="200">
        <v>0</v>
      </c>
      <c r="T270" s="201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2" t="s">
        <v>192</v>
      </c>
      <c r="AT270" s="202" t="s">
        <v>188</v>
      </c>
      <c r="AU270" s="202" t="s">
        <v>82</v>
      </c>
      <c r="AY270" s="17" t="s">
        <v>159</v>
      </c>
      <c r="BE270" s="203">
        <f>IF(N270="základní",J270,0)</f>
        <v>0</v>
      </c>
      <c r="BF270" s="203">
        <f>IF(N270="snížená",J270,0)</f>
        <v>0</v>
      </c>
      <c r="BG270" s="203">
        <f>IF(N270="zákl. přenesená",J270,0)</f>
        <v>0</v>
      </c>
      <c r="BH270" s="203">
        <f>IF(N270="sníž. přenesená",J270,0)</f>
        <v>0</v>
      </c>
      <c r="BI270" s="203">
        <f>IF(N270="nulová",J270,0)</f>
        <v>0</v>
      </c>
      <c r="BJ270" s="17" t="s">
        <v>80</v>
      </c>
      <c r="BK270" s="203">
        <f>ROUND(I270*H270,2)</f>
        <v>0</v>
      </c>
      <c r="BL270" s="17" t="s">
        <v>166</v>
      </c>
      <c r="BM270" s="202" t="s">
        <v>456</v>
      </c>
    </row>
    <row r="271" spans="1:65" s="15" customFormat="1">
      <c r="B271" s="237"/>
      <c r="C271" s="238"/>
      <c r="D271" s="206" t="s">
        <v>168</v>
      </c>
      <c r="E271" s="239" t="s">
        <v>1</v>
      </c>
      <c r="F271" s="240" t="s">
        <v>200</v>
      </c>
      <c r="G271" s="238"/>
      <c r="H271" s="239" t="s">
        <v>1</v>
      </c>
      <c r="I271" s="241"/>
      <c r="J271" s="238"/>
      <c r="K271" s="238"/>
      <c r="L271" s="242"/>
      <c r="M271" s="243"/>
      <c r="N271" s="244"/>
      <c r="O271" s="244"/>
      <c r="P271" s="244"/>
      <c r="Q271" s="244"/>
      <c r="R271" s="244"/>
      <c r="S271" s="244"/>
      <c r="T271" s="245"/>
      <c r="AT271" s="246" t="s">
        <v>168</v>
      </c>
      <c r="AU271" s="246" t="s">
        <v>82</v>
      </c>
      <c r="AV271" s="15" t="s">
        <v>80</v>
      </c>
      <c r="AW271" s="15" t="s">
        <v>30</v>
      </c>
      <c r="AX271" s="15" t="s">
        <v>73</v>
      </c>
      <c r="AY271" s="246" t="s">
        <v>159</v>
      </c>
    </row>
    <row r="272" spans="1:65" s="13" customFormat="1">
      <c r="B272" s="204"/>
      <c r="C272" s="205"/>
      <c r="D272" s="206" t="s">
        <v>168</v>
      </c>
      <c r="E272" s="207" t="s">
        <v>1</v>
      </c>
      <c r="F272" s="208" t="s">
        <v>457</v>
      </c>
      <c r="G272" s="205"/>
      <c r="H272" s="209">
        <v>1320</v>
      </c>
      <c r="I272" s="210"/>
      <c r="J272" s="205"/>
      <c r="K272" s="205"/>
      <c r="L272" s="211"/>
      <c r="M272" s="212"/>
      <c r="N272" s="213"/>
      <c r="O272" s="213"/>
      <c r="P272" s="213"/>
      <c r="Q272" s="213"/>
      <c r="R272" s="213"/>
      <c r="S272" s="213"/>
      <c r="T272" s="214"/>
      <c r="AT272" s="215" t="s">
        <v>168</v>
      </c>
      <c r="AU272" s="215" t="s">
        <v>82</v>
      </c>
      <c r="AV272" s="13" t="s">
        <v>82</v>
      </c>
      <c r="AW272" s="13" t="s">
        <v>30</v>
      </c>
      <c r="AX272" s="13" t="s">
        <v>73</v>
      </c>
      <c r="AY272" s="215" t="s">
        <v>159</v>
      </c>
    </row>
    <row r="273" spans="1:65" s="14" customFormat="1">
      <c r="B273" s="216"/>
      <c r="C273" s="217"/>
      <c r="D273" s="206" t="s">
        <v>168</v>
      </c>
      <c r="E273" s="218" t="s">
        <v>1</v>
      </c>
      <c r="F273" s="219" t="s">
        <v>173</v>
      </c>
      <c r="G273" s="217"/>
      <c r="H273" s="220">
        <v>1320</v>
      </c>
      <c r="I273" s="221"/>
      <c r="J273" s="217"/>
      <c r="K273" s="217"/>
      <c r="L273" s="222"/>
      <c r="M273" s="223"/>
      <c r="N273" s="224"/>
      <c r="O273" s="224"/>
      <c r="P273" s="224"/>
      <c r="Q273" s="224"/>
      <c r="R273" s="224"/>
      <c r="S273" s="224"/>
      <c r="T273" s="225"/>
      <c r="AT273" s="226" t="s">
        <v>168</v>
      </c>
      <c r="AU273" s="226" t="s">
        <v>82</v>
      </c>
      <c r="AV273" s="14" t="s">
        <v>166</v>
      </c>
      <c r="AW273" s="14" t="s">
        <v>30</v>
      </c>
      <c r="AX273" s="14" t="s">
        <v>80</v>
      </c>
      <c r="AY273" s="226" t="s">
        <v>159</v>
      </c>
    </row>
    <row r="274" spans="1:65" s="2" customFormat="1" ht="21.75" customHeight="1">
      <c r="A274" s="34"/>
      <c r="B274" s="35"/>
      <c r="C274" s="227" t="s">
        <v>458</v>
      </c>
      <c r="D274" s="227" t="s">
        <v>188</v>
      </c>
      <c r="E274" s="228" t="s">
        <v>207</v>
      </c>
      <c r="F274" s="229" t="s">
        <v>208</v>
      </c>
      <c r="G274" s="230" t="s">
        <v>198</v>
      </c>
      <c r="H274" s="231">
        <v>800</v>
      </c>
      <c r="I274" s="258"/>
      <c r="J274" s="233">
        <f>ROUND(I274*H274,2)</f>
        <v>0</v>
      </c>
      <c r="K274" s="229" t="s">
        <v>177</v>
      </c>
      <c r="L274" s="234"/>
      <c r="M274" s="235" t="s">
        <v>1</v>
      </c>
      <c r="N274" s="236" t="s">
        <v>38</v>
      </c>
      <c r="O274" s="71"/>
      <c r="P274" s="200">
        <f>O274*H274</f>
        <v>0</v>
      </c>
      <c r="Q274" s="200">
        <v>1.8000000000000001E-4</v>
      </c>
      <c r="R274" s="200">
        <f>Q274*H274</f>
        <v>0.14400000000000002</v>
      </c>
      <c r="S274" s="200">
        <v>0</v>
      </c>
      <c r="T274" s="201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02" t="s">
        <v>192</v>
      </c>
      <c r="AT274" s="202" t="s">
        <v>188</v>
      </c>
      <c r="AU274" s="202" t="s">
        <v>82</v>
      </c>
      <c r="AY274" s="17" t="s">
        <v>159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17" t="s">
        <v>80</v>
      </c>
      <c r="BK274" s="203">
        <f>ROUND(I274*H274,2)</f>
        <v>0</v>
      </c>
      <c r="BL274" s="17" t="s">
        <v>166</v>
      </c>
      <c r="BM274" s="202" t="s">
        <v>459</v>
      </c>
    </row>
    <row r="275" spans="1:65" s="15" customFormat="1">
      <c r="B275" s="237"/>
      <c r="C275" s="238"/>
      <c r="D275" s="206" t="s">
        <v>168</v>
      </c>
      <c r="E275" s="239" t="s">
        <v>1</v>
      </c>
      <c r="F275" s="240" t="s">
        <v>200</v>
      </c>
      <c r="G275" s="238"/>
      <c r="H275" s="239" t="s">
        <v>1</v>
      </c>
      <c r="I275" s="241"/>
      <c r="J275" s="238"/>
      <c r="K275" s="238"/>
      <c r="L275" s="242"/>
      <c r="M275" s="243"/>
      <c r="N275" s="244"/>
      <c r="O275" s="244"/>
      <c r="P275" s="244"/>
      <c r="Q275" s="244"/>
      <c r="R275" s="244"/>
      <c r="S275" s="244"/>
      <c r="T275" s="245"/>
      <c r="AT275" s="246" t="s">
        <v>168</v>
      </c>
      <c r="AU275" s="246" t="s">
        <v>82</v>
      </c>
      <c r="AV275" s="15" t="s">
        <v>80</v>
      </c>
      <c r="AW275" s="15" t="s">
        <v>30</v>
      </c>
      <c r="AX275" s="15" t="s">
        <v>73</v>
      </c>
      <c r="AY275" s="246" t="s">
        <v>159</v>
      </c>
    </row>
    <row r="276" spans="1:65" s="13" customFormat="1">
      <c r="B276" s="204"/>
      <c r="C276" s="205"/>
      <c r="D276" s="206" t="s">
        <v>168</v>
      </c>
      <c r="E276" s="207" t="s">
        <v>1</v>
      </c>
      <c r="F276" s="208" t="s">
        <v>460</v>
      </c>
      <c r="G276" s="205"/>
      <c r="H276" s="209">
        <v>800</v>
      </c>
      <c r="I276" s="210"/>
      <c r="J276" s="205"/>
      <c r="K276" s="205"/>
      <c r="L276" s="211"/>
      <c r="M276" s="212"/>
      <c r="N276" s="213"/>
      <c r="O276" s="213"/>
      <c r="P276" s="213"/>
      <c r="Q276" s="213"/>
      <c r="R276" s="213"/>
      <c r="S276" s="213"/>
      <c r="T276" s="214"/>
      <c r="AT276" s="215" t="s">
        <v>168</v>
      </c>
      <c r="AU276" s="215" t="s">
        <v>82</v>
      </c>
      <c r="AV276" s="13" t="s">
        <v>82</v>
      </c>
      <c r="AW276" s="13" t="s">
        <v>30</v>
      </c>
      <c r="AX276" s="13" t="s">
        <v>73</v>
      </c>
      <c r="AY276" s="215" t="s">
        <v>159</v>
      </c>
    </row>
    <row r="277" spans="1:65" s="14" customFormat="1">
      <c r="B277" s="216"/>
      <c r="C277" s="217"/>
      <c r="D277" s="206" t="s">
        <v>168</v>
      </c>
      <c r="E277" s="218" t="s">
        <v>1</v>
      </c>
      <c r="F277" s="219" t="s">
        <v>173</v>
      </c>
      <c r="G277" s="217"/>
      <c r="H277" s="220">
        <v>800</v>
      </c>
      <c r="I277" s="221"/>
      <c r="J277" s="217"/>
      <c r="K277" s="217"/>
      <c r="L277" s="222"/>
      <c r="M277" s="223"/>
      <c r="N277" s="224"/>
      <c r="O277" s="224"/>
      <c r="P277" s="224"/>
      <c r="Q277" s="224"/>
      <c r="R277" s="224"/>
      <c r="S277" s="224"/>
      <c r="T277" s="225"/>
      <c r="AT277" s="226" t="s">
        <v>168</v>
      </c>
      <c r="AU277" s="226" t="s">
        <v>82</v>
      </c>
      <c r="AV277" s="14" t="s">
        <v>166</v>
      </c>
      <c r="AW277" s="14" t="s">
        <v>30</v>
      </c>
      <c r="AX277" s="14" t="s">
        <v>80</v>
      </c>
      <c r="AY277" s="226" t="s">
        <v>159</v>
      </c>
    </row>
    <row r="278" spans="1:65" s="2" customFormat="1" ht="24">
      <c r="A278" s="34"/>
      <c r="B278" s="35"/>
      <c r="C278" s="227" t="s">
        <v>461</v>
      </c>
      <c r="D278" s="227" t="s">
        <v>188</v>
      </c>
      <c r="E278" s="228" t="s">
        <v>462</v>
      </c>
      <c r="F278" s="229" t="s">
        <v>463</v>
      </c>
      <c r="G278" s="230" t="s">
        <v>198</v>
      </c>
      <c r="H278" s="231">
        <v>696</v>
      </c>
      <c r="I278" s="258"/>
      <c r="J278" s="233">
        <f>ROUND(I278*H278,2)</f>
        <v>0</v>
      </c>
      <c r="K278" s="229" t="s">
        <v>177</v>
      </c>
      <c r="L278" s="234"/>
      <c r="M278" s="235" t="s">
        <v>1</v>
      </c>
      <c r="N278" s="236" t="s">
        <v>38</v>
      </c>
      <c r="O278" s="71"/>
      <c r="P278" s="200">
        <f>O278*H278</f>
        <v>0</v>
      </c>
      <c r="Q278" s="200">
        <v>9.0000000000000006E-5</v>
      </c>
      <c r="R278" s="200">
        <f>Q278*H278</f>
        <v>6.2640000000000001E-2</v>
      </c>
      <c r="S278" s="200">
        <v>0</v>
      </c>
      <c r="T278" s="201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02" t="s">
        <v>192</v>
      </c>
      <c r="AT278" s="202" t="s">
        <v>188</v>
      </c>
      <c r="AU278" s="202" t="s">
        <v>82</v>
      </c>
      <c r="AY278" s="17" t="s">
        <v>159</v>
      </c>
      <c r="BE278" s="203">
        <f>IF(N278="základní",J278,0)</f>
        <v>0</v>
      </c>
      <c r="BF278" s="203">
        <f>IF(N278="snížená",J278,0)</f>
        <v>0</v>
      </c>
      <c r="BG278" s="203">
        <f>IF(N278="zákl. přenesená",J278,0)</f>
        <v>0</v>
      </c>
      <c r="BH278" s="203">
        <f>IF(N278="sníž. přenesená",J278,0)</f>
        <v>0</v>
      </c>
      <c r="BI278" s="203">
        <f>IF(N278="nulová",J278,0)</f>
        <v>0</v>
      </c>
      <c r="BJ278" s="17" t="s">
        <v>80</v>
      </c>
      <c r="BK278" s="203">
        <f>ROUND(I278*H278,2)</f>
        <v>0</v>
      </c>
      <c r="BL278" s="17" t="s">
        <v>166</v>
      </c>
      <c r="BM278" s="202" t="s">
        <v>464</v>
      </c>
    </row>
    <row r="279" spans="1:65" s="15" customFormat="1">
      <c r="B279" s="237"/>
      <c r="C279" s="238"/>
      <c r="D279" s="206" t="s">
        <v>168</v>
      </c>
      <c r="E279" s="239" t="s">
        <v>1</v>
      </c>
      <c r="F279" s="240" t="s">
        <v>200</v>
      </c>
      <c r="G279" s="238"/>
      <c r="H279" s="239" t="s">
        <v>1</v>
      </c>
      <c r="I279" s="241"/>
      <c r="J279" s="238"/>
      <c r="K279" s="238"/>
      <c r="L279" s="242"/>
      <c r="M279" s="243"/>
      <c r="N279" s="244"/>
      <c r="O279" s="244"/>
      <c r="P279" s="244"/>
      <c r="Q279" s="244"/>
      <c r="R279" s="244"/>
      <c r="S279" s="244"/>
      <c r="T279" s="245"/>
      <c r="AT279" s="246" t="s">
        <v>168</v>
      </c>
      <c r="AU279" s="246" t="s">
        <v>82</v>
      </c>
      <c r="AV279" s="15" t="s">
        <v>80</v>
      </c>
      <c r="AW279" s="15" t="s">
        <v>30</v>
      </c>
      <c r="AX279" s="15" t="s">
        <v>73</v>
      </c>
      <c r="AY279" s="246" t="s">
        <v>159</v>
      </c>
    </row>
    <row r="280" spans="1:65" s="13" customFormat="1">
      <c r="B280" s="204"/>
      <c r="C280" s="205"/>
      <c r="D280" s="206" t="s">
        <v>168</v>
      </c>
      <c r="E280" s="207" t="s">
        <v>1</v>
      </c>
      <c r="F280" s="208" t="s">
        <v>465</v>
      </c>
      <c r="G280" s="205"/>
      <c r="H280" s="209">
        <v>680</v>
      </c>
      <c r="I280" s="210"/>
      <c r="J280" s="205"/>
      <c r="K280" s="205"/>
      <c r="L280" s="211"/>
      <c r="M280" s="212"/>
      <c r="N280" s="213"/>
      <c r="O280" s="213"/>
      <c r="P280" s="213"/>
      <c r="Q280" s="213"/>
      <c r="R280" s="213"/>
      <c r="S280" s="213"/>
      <c r="T280" s="214"/>
      <c r="AT280" s="215" t="s">
        <v>168</v>
      </c>
      <c r="AU280" s="215" t="s">
        <v>82</v>
      </c>
      <c r="AV280" s="13" t="s">
        <v>82</v>
      </c>
      <c r="AW280" s="13" t="s">
        <v>30</v>
      </c>
      <c r="AX280" s="13" t="s">
        <v>73</v>
      </c>
      <c r="AY280" s="215" t="s">
        <v>159</v>
      </c>
    </row>
    <row r="281" spans="1:65" s="13" customFormat="1">
      <c r="B281" s="204"/>
      <c r="C281" s="205"/>
      <c r="D281" s="206" t="s">
        <v>168</v>
      </c>
      <c r="E281" s="207" t="s">
        <v>1</v>
      </c>
      <c r="F281" s="208" t="s">
        <v>466</v>
      </c>
      <c r="G281" s="205"/>
      <c r="H281" s="209">
        <v>16.315999999999999</v>
      </c>
      <c r="I281" s="210"/>
      <c r="J281" s="205"/>
      <c r="K281" s="205"/>
      <c r="L281" s="211"/>
      <c r="M281" s="212"/>
      <c r="N281" s="213"/>
      <c r="O281" s="213"/>
      <c r="P281" s="213"/>
      <c r="Q281" s="213"/>
      <c r="R281" s="213"/>
      <c r="S281" s="213"/>
      <c r="T281" s="214"/>
      <c r="AT281" s="215" t="s">
        <v>168</v>
      </c>
      <c r="AU281" s="215" t="s">
        <v>82</v>
      </c>
      <c r="AV281" s="13" t="s">
        <v>82</v>
      </c>
      <c r="AW281" s="13" t="s">
        <v>30</v>
      </c>
      <c r="AX281" s="13" t="s">
        <v>73</v>
      </c>
      <c r="AY281" s="215" t="s">
        <v>159</v>
      </c>
    </row>
    <row r="282" spans="1:65" s="14" customFormat="1">
      <c r="B282" s="216"/>
      <c r="C282" s="217"/>
      <c r="D282" s="206" t="s">
        <v>168</v>
      </c>
      <c r="E282" s="218" t="s">
        <v>1</v>
      </c>
      <c r="F282" s="219" t="s">
        <v>173</v>
      </c>
      <c r="G282" s="217"/>
      <c r="H282" s="220">
        <v>696.31600000000003</v>
      </c>
      <c r="I282" s="221"/>
      <c r="J282" s="217"/>
      <c r="K282" s="217"/>
      <c r="L282" s="222"/>
      <c r="M282" s="223"/>
      <c r="N282" s="224"/>
      <c r="O282" s="224"/>
      <c r="P282" s="224"/>
      <c r="Q282" s="224"/>
      <c r="R282" s="224"/>
      <c r="S282" s="224"/>
      <c r="T282" s="225"/>
      <c r="AT282" s="226" t="s">
        <v>168</v>
      </c>
      <c r="AU282" s="226" t="s">
        <v>82</v>
      </c>
      <c r="AV282" s="14" t="s">
        <v>166</v>
      </c>
      <c r="AW282" s="14" t="s">
        <v>30</v>
      </c>
      <c r="AX282" s="14" t="s">
        <v>80</v>
      </c>
      <c r="AY282" s="226" t="s">
        <v>159</v>
      </c>
    </row>
    <row r="283" spans="1:65" s="2" customFormat="1" ht="16.5" customHeight="1">
      <c r="A283" s="34"/>
      <c r="B283" s="35"/>
      <c r="C283" s="227" t="s">
        <v>467</v>
      </c>
      <c r="D283" s="227" t="s">
        <v>188</v>
      </c>
      <c r="E283" s="228" t="s">
        <v>468</v>
      </c>
      <c r="F283" s="229" t="s">
        <v>469</v>
      </c>
      <c r="G283" s="230" t="s">
        <v>229</v>
      </c>
      <c r="H283" s="231">
        <v>20</v>
      </c>
      <c r="I283" s="258"/>
      <c r="J283" s="233">
        <f>ROUND(I283*H283,2)</f>
        <v>0</v>
      </c>
      <c r="K283" s="229" t="s">
        <v>177</v>
      </c>
      <c r="L283" s="234"/>
      <c r="M283" s="235" t="s">
        <v>1</v>
      </c>
      <c r="N283" s="236" t="s">
        <v>38</v>
      </c>
      <c r="O283" s="71"/>
      <c r="P283" s="200">
        <f>O283*H283</f>
        <v>0</v>
      </c>
      <c r="Q283" s="200">
        <v>1E-3</v>
      </c>
      <c r="R283" s="200">
        <f>Q283*H283</f>
        <v>0.02</v>
      </c>
      <c r="S283" s="200">
        <v>0</v>
      </c>
      <c r="T283" s="201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02" t="s">
        <v>192</v>
      </c>
      <c r="AT283" s="202" t="s">
        <v>188</v>
      </c>
      <c r="AU283" s="202" t="s">
        <v>82</v>
      </c>
      <c r="AY283" s="17" t="s">
        <v>159</v>
      </c>
      <c r="BE283" s="203">
        <f>IF(N283="základní",J283,0)</f>
        <v>0</v>
      </c>
      <c r="BF283" s="203">
        <f>IF(N283="snížená",J283,0)</f>
        <v>0</v>
      </c>
      <c r="BG283" s="203">
        <f>IF(N283="zákl. přenesená",J283,0)</f>
        <v>0</v>
      </c>
      <c r="BH283" s="203">
        <f>IF(N283="sníž. přenesená",J283,0)</f>
        <v>0</v>
      </c>
      <c r="BI283" s="203">
        <f>IF(N283="nulová",J283,0)</f>
        <v>0</v>
      </c>
      <c r="BJ283" s="17" t="s">
        <v>80</v>
      </c>
      <c r="BK283" s="203">
        <f>ROUND(I283*H283,2)</f>
        <v>0</v>
      </c>
      <c r="BL283" s="17" t="s">
        <v>166</v>
      </c>
      <c r="BM283" s="202" t="s">
        <v>470</v>
      </c>
    </row>
    <row r="284" spans="1:65" s="15" customFormat="1">
      <c r="B284" s="237"/>
      <c r="C284" s="238"/>
      <c r="D284" s="206" t="s">
        <v>168</v>
      </c>
      <c r="E284" s="239" t="s">
        <v>1</v>
      </c>
      <c r="F284" s="240" t="s">
        <v>200</v>
      </c>
      <c r="G284" s="238"/>
      <c r="H284" s="239" t="s">
        <v>1</v>
      </c>
      <c r="I284" s="241"/>
      <c r="J284" s="238"/>
      <c r="K284" s="238"/>
      <c r="L284" s="242"/>
      <c r="M284" s="243"/>
      <c r="N284" s="244"/>
      <c r="O284" s="244"/>
      <c r="P284" s="244"/>
      <c r="Q284" s="244"/>
      <c r="R284" s="244"/>
      <c r="S284" s="244"/>
      <c r="T284" s="245"/>
      <c r="AT284" s="246" t="s">
        <v>168</v>
      </c>
      <c r="AU284" s="246" t="s">
        <v>82</v>
      </c>
      <c r="AV284" s="15" t="s">
        <v>80</v>
      </c>
      <c r="AW284" s="15" t="s">
        <v>30</v>
      </c>
      <c r="AX284" s="15" t="s">
        <v>73</v>
      </c>
      <c r="AY284" s="246" t="s">
        <v>159</v>
      </c>
    </row>
    <row r="285" spans="1:65" s="13" customFormat="1">
      <c r="B285" s="204"/>
      <c r="C285" s="205"/>
      <c r="D285" s="206" t="s">
        <v>168</v>
      </c>
      <c r="E285" s="207" t="s">
        <v>1</v>
      </c>
      <c r="F285" s="208" t="s">
        <v>471</v>
      </c>
      <c r="G285" s="205"/>
      <c r="H285" s="209">
        <v>20</v>
      </c>
      <c r="I285" s="210"/>
      <c r="J285" s="205"/>
      <c r="K285" s="205"/>
      <c r="L285" s="211"/>
      <c r="M285" s="212"/>
      <c r="N285" s="213"/>
      <c r="O285" s="213"/>
      <c r="P285" s="213"/>
      <c r="Q285" s="213"/>
      <c r="R285" s="213"/>
      <c r="S285" s="213"/>
      <c r="T285" s="214"/>
      <c r="AT285" s="215" t="s">
        <v>168</v>
      </c>
      <c r="AU285" s="215" t="s">
        <v>82</v>
      </c>
      <c r="AV285" s="13" t="s">
        <v>82</v>
      </c>
      <c r="AW285" s="13" t="s">
        <v>30</v>
      </c>
      <c r="AX285" s="13" t="s">
        <v>73</v>
      </c>
      <c r="AY285" s="215" t="s">
        <v>159</v>
      </c>
    </row>
    <row r="286" spans="1:65" s="14" customFormat="1">
      <c r="B286" s="216"/>
      <c r="C286" s="217"/>
      <c r="D286" s="206" t="s">
        <v>168</v>
      </c>
      <c r="E286" s="218" t="s">
        <v>1</v>
      </c>
      <c r="F286" s="219" t="s">
        <v>173</v>
      </c>
      <c r="G286" s="217"/>
      <c r="H286" s="220">
        <v>20</v>
      </c>
      <c r="I286" s="221"/>
      <c r="J286" s="217"/>
      <c r="K286" s="217"/>
      <c r="L286" s="222"/>
      <c r="M286" s="223"/>
      <c r="N286" s="224"/>
      <c r="O286" s="224"/>
      <c r="P286" s="224"/>
      <c r="Q286" s="224"/>
      <c r="R286" s="224"/>
      <c r="S286" s="224"/>
      <c r="T286" s="225"/>
      <c r="AT286" s="226" t="s">
        <v>168</v>
      </c>
      <c r="AU286" s="226" t="s">
        <v>82</v>
      </c>
      <c r="AV286" s="14" t="s">
        <v>166</v>
      </c>
      <c r="AW286" s="14" t="s">
        <v>30</v>
      </c>
      <c r="AX286" s="14" t="s">
        <v>80</v>
      </c>
      <c r="AY286" s="226" t="s">
        <v>159</v>
      </c>
    </row>
    <row r="287" spans="1:65" s="2" customFormat="1" ht="114.95" customHeight="1">
      <c r="A287" s="34"/>
      <c r="B287" s="35"/>
      <c r="C287" s="191" t="s">
        <v>472</v>
      </c>
      <c r="D287" s="191" t="s">
        <v>162</v>
      </c>
      <c r="E287" s="192" t="s">
        <v>246</v>
      </c>
      <c r="F287" s="193" t="s">
        <v>247</v>
      </c>
      <c r="G287" s="194" t="s">
        <v>248</v>
      </c>
      <c r="H287" s="195">
        <v>284</v>
      </c>
      <c r="I287" s="196"/>
      <c r="J287" s="197">
        <f>ROUND(I287*H287,2)</f>
        <v>0</v>
      </c>
      <c r="K287" s="193" t="s">
        <v>177</v>
      </c>
      <c r="L287" s="39"/>
      <c r="M287" s="198" t="s">
        <v>1</v>
      </c>
      <c r="N287" s="199" t="s">
        <v>38</v>
      </c>
      <c r="O287" s="71"/>
      <c r="P287" s="200">
        <f>O287*H287</f>
        <v>0</v>
      </c>
      <c r="Q287" s="200">
        <v>0</v>
      </c>
      <c r="R287" s="200">
        <f>Q287*H287</f>
        <v>0</v>
      </c>
      <c r="S287" s="200">
        <v>0</v>
      </c>
      <c r="T287" s="201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02" t="s">
        <v>166</v>
      </c>
      <c r="AT287" s="202" t="s">
        <v>162</v>
      </c>
      <c r="AU287" s="202" t="s">
        <v>82</v>
      </c>
      <c r="AY287" s="17" t="s">
        <v>159</v>
      </c>
      <c r="BE287" s="203">
        <f>IF(N287="základní",J287,0)</f>
        <v>0</v>
      </c>
      <c r="BF287" s="203">
        <f>IF(N287="snížená",J287,0)</f>
        <v>0</v>
      </c>
      <c r="BG287" s="203">
        <f>IF(N287="zákl. přenesená",J287,0)</f>
        <v>0</v>
      </c>
      <c r="BH287" s="203">
        <f>IF(N287="sníž. přenesená",J287,0)</f>
        <v>0</v>
      </c>
      <c r="BI287" s="203">
        <f>IF(N287="nulová",J287,0)</f>
        <v>0</v>
      </c>
      <c r="BJ287" s="17" t="s">
        <v>80</v>
      </c>
      <c r="BK287" s="203">
        <f>ROUND(I287*H287,2)</f>
        <v>0</v>
      </c>
      <c r="BL287" s="17" t="s">
        <v>166</v>
      </c>
      <c r="BM287" s="202" t="s">
        <v>473</v>
      </c>
    </row>
    <row r="288" spans="1:65" s="13" customFormat="1">
      <c r="B288" s="204"/>
      <c r="C288" s="205"/>
      <c r="D288" s="206" t="s">
        <v>168</v>
      </c>
      <c r="E288" s="207" t="s">
        <v>1</v>
      </c>
      <c r="F288" s="208" t="s">
        <v>474</v>
      </c>
      <c r="G288" s="205"/>
      <c r="H288" s="209">
        <v>142</v>
      </c>
      <c r="I288" s="210"/>
      <c r="J288" s="205"/>
      <c r="K288" s="205"/>
      <c r="L288" s="211"/>
      <c r="M288" s="212"/>
      <c r="N288" s="213"/>
      <c r="O288" s="213"/>
      <c r="P288" s="213"/>
      <c r="Q288" s="213"/>
      <c r="R288" s="213"/>
      <c r="S288" s="213"/>
      <c r="T288" s="214"/>
      <c r="AT288" s="215" t="s">
        <v>168</v>
      </c>
      <c r="AU288" s="215" t="s">
        <v>82</v>
      </c>
      <c r="AV288" s="13" t="s">
        <v>82</v>
      </c>
      <c r="AW288" s="13" t="s">
        <v>30</v>
      </c>
      <c r="AX288" s="13" t="s">
        <v>73</v>
      </c>
      <c r="AY288" s="215" t="s">
        <v>159</v>
      </c>
    </row>
    <row r="289" spans="1:65" s="13" customFormat="1">
      <c r="B289" s="204"/>
      <c r="C289" s="205"/>
      <c r="D289" s="206" t="s">
        <v>168</v>
      </c>
      <c r="E289" s="207" t="s">
        <v>1</v>
      </c>
      <c r="F289" s="208" t="s">
        <v>475</v>
      </c>
      <c r="G289" s="205"/>
      <c r="H289" s="209">
        <v>110</v>
      </c>
      <c r="I289" s="210"/>
      <c r="J289" s="205"/>
      <c r="K289" s="205"/>
      <c r="L289" s="211"/>
      <c r="M289" s="212"/>
      <c r="N289" s="213"/>
      <c r="O289" s="213"/>
      <c r="P289" s="213"/>
      <c r="Q289" s="213"/>
      <c r="R289" s="213"/>
      <c r="S289" s="213"/>
      <c r="T289" s="214"/>
      <c r="AT289" s="215" t="s">
        <v>168</v>
      </c>
      <c r="AU289" s="215" t="s">
        <v>82</v>
      </c>
      <c r="AV289" s="13" t="s">
        <v>82</v>
      </c>
      <c r="AW289" s="13" t="s">
        <v>30</v>
      </c>
      <c r="AX289" s="13" t="s">
        <v>73</v>
      </c>
      <c r="AY289" s="215" t="s">
        <v>159</v>
      </c>
    </row>
    <row r="290" spans="1:65" s="13" customFormat="1">
      <c r="B290" s="204"/>
      <c r="C290" s="205"/>
      <c r="D290" s="206" t="s">
        <v>168</v>
      </c>
      <c r="E290" s="207" t="s">
        <v>1</v>
      </c>
      <c r="F290" s="208" t="s">
        <v>476</v>
      </c>
      <c r="G290" s="205"/>
      <c r="H290" s="209">
        <v>32</v>
      </c>
      <c r="I290" s="210"/>
      <c r="J290" s="205"/>
      <c r="K290" s="205"/>
      <c r="L290" s="211"/>
      <c r="M290" s="212"/>
      <c r="N290" s="213"/>
      <c r="O290" s="213"/>
      <c r="P290" s="213"/>
      <c r="Q290" s="213"/>
      <c r="R290" s="213"/>
      <c r="S290" s="213"/>
      <c r="T290" s="214"/>
      <c r="AT290" s="215" t="s">
        <v>168</v>
      </c>
      <c r="AU290" s="215" t="s">
        <v>82</v>
      </c>
      <c r="AV290" s="13" t="s">
        <v>82</v>
      </c>
      <c r="AW290" s="13" t="s">
        <v>30</v>
      </c>
      <c r="AX290" s="13" t="s">
        <v>73</v>
      </c>
      <c r="AY290" s="215" t="s">
        <v>159</v>
      </c>
    </row>
    <row r="291" spans="1:65" s="14" customFormat="1">
      <c r="B291" s="216"/>
      <c r="C291" s="217"/>
      <c r="D291" s="206" t="s">
        <v>168</v>
      </c>
      <c r="E291" s="218" t="s">
        <v>1</v>
      </c>
      <c r="F291" s="219" t="s">
        <v>173</v>
      </c>
      <c r="G291" s="217"/>
      <c r="H291" s="220">
        <v>284</v>
      </c>
      <c r="I291" s="221"/>
      <c r="J291" s="217"/>
      <c r="K291" s="217"/>
      <c r="L291" s="222"/>
      <c r="M291" s="223"/>
      <c r="N291" s="224"/>
      <c r="O291" s="224"/>
      <c r="P291" s="224"/>
      <c r="Q291" s="224"/>
      <c r="R291" s="224"/>
      <c r="S291" s="224"/>
      <c r="T291" s="225"/>
      <c r="AT291" s="226" t="s">
        <v>168</v>
      </c>
      <c r="AU291" s="226" t="s">
        <v>82</v>
      </c>
      <c r="AV291" s="14" t="s">
        <v>166</v>
      </c>
      <c r="AW291" s="14" t="s">
        <v>30</v>
      </c>
      <c r="AX291" s="14" t="s">
        <v>80</v>
      </c>
      <c r="AY291" s="226" t="s">
        <v>159</v>
      </c>
    </row>
    <row r="292" spans="1:65" s="2" customFormat="1" ht="101.25" customHeight="1">
      <c r="A292" s="34"/>
      <c r="B292" s="35"/>
      <c r="C292" s="191" t="s">
        <v>477</v>
      </c>
      <c r="D292" s="191" t="s">
        <v>162</v>
      </c>
      <c r="E292" s="192" t="s">
        <v>478</v>
      </c>
      <c r="F292" s="193" t="s">
        <v>479</v>
      </c>
      <c r="G292" s="194" t="s">
        <v>229</v>
      </c>
      <c r="H292" s="195">
        <v>870</v>
      </c>
      <c r="I292" s="196"/>
      <c r="J292" s="197">
        <f>ROUND(I292*H292,2)</f>
        <v>0</v>
      </c>
      <c r="K292" s="193" t="s">
        <v>177</v>
      </c>
      <c r="L292" s="39"/>
      <c r="M292" s="198" t="s">
        <v>1</v>
      </c>
      <c r="N292" s="199" t="s">
        <v>38</v>
      </c>
      <c r="O292" s="71"/>
      <c r="P292" s="200">
        <f>O292*H292</f>
        <v>0</v>
      </c>
      <c r="Q292" s="200">
        <v>0</v>
      </c>
      <c r="R292" s="200">
        <f>Q292*H292</f>
        <v>0</v>
      </c>
      <c r="S292" s="200">
        <v>0</v>
      </c>
      <c r="T292" s="201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02" t="s">
        <v>166</v>
      </c>
      <c r="AT292" s="202" t="s">
        <v>162</v>
      </c>
      <c r="AU292" s="202" t="s">
        <v>82</v>
      </c>
      <c r="AY292" s="17" t="s">
        <v>159</v>
      </c>
      <c r="BE292" s="203">
        <f>IF(N292="základní",J292,0)</f>
        <v>0</v>
      </c>
      <c r="BF292" s="203">
        <f>IF(N292="snížená",J292,0)</f>
        <v>0</v>
      </c>
      <c r="BG292" s="203">
        <f>IF(N292="zákl. přenesená",J292,0)</f>
        <v>0</v>
      </c>
      <c r="BH292" s="203">
        <f>IF(N292="sníž. přenesená",J292,0)</f>
        <v>0</v>
      </c>
      <c r="BI292" s="203">
        <f>IF(N292="nulová",J292,0)</f>
        <v>0</v>
      </c>
      <c r="BJ292" s="17" t="s">
        <v>80</v>
      </c>
      <c r="BK292" s="203">
        <f>ROUND(I292*H292,2)</f>
        <v>0</v>
      </c>
      <c r="BL292" s="17" t="s">
        <v>166</v>
      </c>
      <c r="BM292" s="202" t="s">
        <v>480</v>
      </c>
    </row>
    <row r="293" spans="1:65" s="13" customFormat="1">
      <c r="B293" s="204"/>
      <c r="C293" s="205"/>
      <c r="D293" s="206" t="s">
        <v>168</v>
      </c>
      <c r="E293" s="207" t="s">
        <v>1</v>
      </c>
      <c r="F293" s="208" t="s">
        <v>481</v>
      </c>
      <c r="G293" s="205"/>
      <c r="H293" s="209">
        <v>400</v>
      </c>
      <c r="I293" s="210"/>
      <c r="J293" s="205"/>
      <c r="K293" s="205"/>
      <c r="L293" s="211"/>
      <c r="M293" s="212"/>
      <c r="N293" s="213"/>
      <c r="O293" s="213"/>
      <c r="P293" s="213"/>
      <c r="Q293" s="213"/>
      <c r="R293" s="213"/>
      <c r="S293" s="213"/>
      <c r="T293" s="214"/>
      <c r="AT293" s="215" t="s">
        <v>168</v>
      </c>
      <c r="AU293" s="215" t="s">
        <v>82</v>
      </c>
      <c r="AV293" s="13" t="s">
        <v>82</v>
      </c>
      <c r="AW293" s="13" t="s">
        <v>30</v>
      </c>
      <c r="AX293" s="13" t="s">
        <v>73</v>
      </c>
      <c r="AY293" s="215" t="s">
        <v>159</v>
      </c>
    </row>
    <row r="294" spans="1:65" s="13" customFormat="1">
      <c r="B294" s="204"/>
      <c r="C294" s="205"/>
      <c r="D294" s="206" t="s">
        <v>168</v>
      </c>
      <c r="E294" s="207" t="s">
        <v>1</v>
      </c>
      <c r="F294" s="208" t="s">
        <v>406</v>
      </c>
      <c r="G294" s="205"/>
      <c r="H294" s="209">
        <v>470</v>
      </c>
      <c r="I294" s="210"/>
      <c r="J294" s="205"/>
      <c r="K294" s="205"/>
      <c r="L294" s="211"/>
      <c r="M294" s="212"/>
      <c r="N294" s="213"/>
      <c r="O294" s="213"/>
      <c r="P294" s="213"/>
      <c r="Q294" s="213"/>
      <c r="R294" s="213"/>
      <c r="S294" s="213"/>
      <c r="T294" s="214"/>
      <c r="AT294" s="215" t="s">
        <v>168</v>
      </c>
      <c r="AU294" s="215" t="s">
        <v>82</v>
      </c>
      <c r="AV294" s="13" t="s">
        <v>82</v>
      </c>
      <c r="AW294" s="13" t="s">
        <v>30</v>
      </c>
      <c r="AX294" s="13" t="s">
        <v>73</v>
      </c>
      <c r="AY294" s="215" t="s">
        <v>159</v>
      </c>
    </row>
    <row r="295" spans="1:65" s="14" customFormat="1">
      <c r="B295" s="216"/>
      <c r="C295" s="217"/>
      <c r="D295" s="206" t="s">
        <v>168</v>
      </c>
      <c r="E295" s="218" t="s">
        <v>1</v>
      </c>
      <c r="F295" s="219" t="s">
        <v>173</v>
      </c>
      <c r="G295" s="217"/>
      <c r="H295" s="220">
        <v>870</v>
      </c>
      <c r="I295" s="221"/>
      <c r="J295" s="217"/>
      <c r="K295" s="217"/>
      <c r="L295" s="222"/>
      <c r="M295" s="223"/>
      <c r="N295" s="224"/>
      <c r="O295" s="224"/>
      <c r="P295" s="224"/>
      <c r="Q295" s="224"/>
      <c r="R295" s="224"/>
      <c r="S295" s="224"/>
      <c r="T295" s="225"/>
      <c r="AT295" s="226" t="s">
        <v>168</v>
      </c>
      <c r="AU295" s="226" t="s">
        <v>82</v>
      </c>
      <c r="AV295" s="14" t="s">
        <v>166</v>
      </c>
      <c r="AW295" s="14" t="s">
        <v>30</v>
      </c>
      <c r="AX295" s="14" t="s">
        <v>80</v>
      </c>
      <c r="AY295" s="226" t="s">
        <v>159</v>
      </c>
    </row>
    <row r="296" spans="1:65" s="2" customFormat="1" ht="101.25" customHeight="1">
      <c r="A296" s="34"/>
      <c r="B296" s="35"/>
      <c r="C296" s="191" t="s">
        <v>482</v>
      </c>
      <c r="D296" s="191" t="s">
        <v>162</v>
      </c>
      <c r="E296" s="192" t="s">
        <v>252</v>
      </c>
      <c r="F296" s="193" t="s">
        <v>253</v>
      </c>
      <c r="G296" s="194" t="s">
        <v>229</v>
      </c>
      <c r="H296" s="195">
        <v>2450</v>
      </c>
      <c r="I296" s="196"/>
      <c r="J296" s="197">
        <f>ROUND(I296*H296,2)</f>
        <v>0</v>
      </c>
      <c r="K296" s="193" t="s">
        <v>177</v>
      </c>
      <c r="L296" s="39"/>
      <c r="M296" s="198" t="s">
        <v>1</v>
      </c>
      <c r="N296" s="199" t="s">
        <v>38</v>
      </c>
      <c r="O296" s="71"/>
      <c r="P296" s="200">
        <f>O296*H296</f>
        <v>0</v>
      </c>
      <c r="Q296" s="200">
        <v>0</v>
      </c>
      <c r="R296" s="200">
        <f>Q296*H296</f>
        <v>0</v>
      </c>
      <c r="S296" s="200">
        <v>0</v>
      </c>
      <c r="T296" s="201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02" t="s">
        <v>166</v>
      </c>
      <c r="AT296" s="202" t="s">
        <v>162</v>
      </c>
      <c r="AU296" s="202" t="s">
        <v>82</v>
      </c>
      <c r="AY296" s="17" t="s">
        <v>159</v>
      </c>
      <c r="BE296" s="203">
        <f>IF(N296="základní",J296,0)</f>
        <v>0</v>
      </c>
      <c r="BF296" s="203">
        <f>IF(N296="snížená",J296,0)</f>
        <v>0</v>
      </c>
      <c r="BG296" s="203">
        <f>IF(N296="zákl. přenesená",J296,0)</f>
        <v>0</v>
      </c>
      <c r="BH296" s="203">
        <f>IF(N296="sníž. přenesená",J296,0)</f>
        <v>0</v>
      </c>
      <c r="BI296" s="203">
        <f>IF(N296="nulová",J296,0)</f>
        <v>0</v>
      </c>
      <c r="BJ296" s="17" t="s">
        <v>80</v>
      </c>
      <c r="BK296" s="203">
        <f>ROUND(I296*H296,2)</f>
        <v>0</v>
      </c>
      <c r="BL296" s="17" t="s">
        <v>166</v>
      </c>
      <c r="BM296" s="202" t="s">
        <v>483</v>
      </c>
    </row>
    <row r="297" spans="1:65" s="13" customFormat="1">
      <c r="B297" s="204"/>
      <c r="C297" s="205"/>
      <c r="D297" s="206" t="s">
        <v>168</v>
      </c>
      <c r="E297" s="207" t="s">
        <v>1</v>
      </c>
      <c r="F297" s="208" t="s">
        <v>484</v>
      </c>
      <c r="G297" s="205"/>
      <c r="H297" s="209">
        <v>690</v>
      </c>
      <c r="I297" s="210"/>
      <c r="J297" s="205"/>
      <c r="K297" s="205"/>
      <c r="L297" s="211"/>
      <c r="M297" s="212"/>
      <c r="N297" s="213"/>
      <c r="O297" s="213"/>
      <c r="P297" s="213"/>
      <c r="Q297" s="213"/>
      <c r="R297" s="213"/>
      <c r="S297" s="213"/>
      <c r="T297" s="214"/>
      <c r="AT297" s="215" t="s">
        <v>168</v>
      </c>
      <c r="AU297" s="215" t="s">
        <v>82</v>
      </c>
      <c r="AV297" s="13" t="s">
        <v>82</v>
      </c>
      <c r="AW297" s="13" t="s">
        <v>30</v>
      </c>
      <c r="AX297" s="13" t="s">
        <v>73</v>
      </c>
      <c r="AY297" s="215" t="s">
        <v>159</v>
      </c>
    </row>
    <row r="298" spans="1:65" s="13" customFormat="1">
      <c r="B298" s="204"/>
      <c r="C298" s="205"/>
      <c r="D298" s="206" t="s">
        <v>168</v>
      </c>
      <c r="E298" s="207" t="s">
        <v>1</v>
      </c>
      <c r="F298" s="208" t="s">
        <v>485</v>
      </c>
      <c r="G298" s="205"/>
      <c r="H298" s="209">
        <v>1140</v>
      </c>
      <c r="I298" s="210"/>
      <c r="J298" s="205"/>
      <c r="K298" s="205"/>
      <c r="L298" s="211"/>
      <c r="M298" s="212"/>
      <c r="N298" s="213"/>
      <c r="O298" s="213"/>
      <c r="P298" s="213"/>
      <c r="Q298" s="213"/>
      <c r="R298" s="213"/>
      <c r="S298" s="213"/>
      <c r="T298" s="214"/>
      <c r="AT298" s="215" t="s">
        <v>168</v>
      </c>
      <c r="AU298" s="215" t="s">
        <v>82</v>
      </c>
      <c r="AV298" s="13" t="s">
        <v>82</v>
      </c>
      <c r="AW298" s="13" t="s">
        <v>30</v>
      </c>
      <c r="AX298" s="13" t="s">
        <v>73</v>
      </c>
      <c r="AY298" s="215" t="s">
        <v>159</v>
      </c>
    </row>
    <row r="299" spans="1:65" s="13" customFormat="1">
      <c r="B299" s="204"/>
      <c r="C299" s="205"/>
      <c r="D299" s="206" t="s">
        <v>168</v>
      </c>
      <c r="E299" s="207" t="s">
        <v>1</v>
      </c>
      <c r="F299" s="208" t="s">
        <v>407</v>
      </c>
      <c r="G299" s="205"/>
      <c r="H299" s="209">
        <v>620</v>
      </c>
      <c r="I299" s="210"/>
      <c r="J299" s="205"/>
      <c r="K299" s="205"/>
      <c r="L299" s="211"/>
      <c r="M299" s="212"/>
      <c r="N299" s="213"/>
      <c r="O299" s="213"/>
      <c r="P299" s="213"/>
      <c r="Q299" s="213"/>
      <c r="R299" s="213"/>
      <c r="S299" s="213"/>
      <c r="T299" s="214"/>
      <c r="AT299" s="215" t="s">
        <v>168</v>
      </c>
      <c r="AU299" s="215" t="s">
        <v>82</v>
      </c>
      <c r="AV299" s="13" t="s">
        <v>82</v>
      </c>
      <c r="AW299" s="13" t="s">
        <v>30</v>
      </c>
      <c r="AX299" s="13" t="s">
        <v>73</v>
      </c>
      <c r="AY299" s="215" t="s">
        <v>159</v>
      </c>
    </row>
    <row r="300" spans="1:65" s="14" customFormat="1">
      <c r="B300" s="216"/>
      <c r="C300" s="217"/>
      <c r="D300" s="206" t="s">
        <v>168</v>
      </c>
      <c r="E300" s="218" t="s">
        <v>1</v>
      </c>
      <c r="F300" s="219" t="s">
        <v>173</v>
      </c>
      <c r="G300" s="217"/>
      <c r="H300" s="220">
        <v>2450</v>
      </c>
      <c r="I300" s="221"/>
      <c r="J300" s="217"/>
      <c r="K300" s="217"/>
      <c r="L300" s="222"/>
      <c r="M300" s="223"/>
      <c r="N300" s="224"/>
      <c r="O300" s="224"/>
      <c r="P300" s="224"/>
      <c r="Q300" s="224"/>
      <c r="R300" s="224"/>
      <c r="S300" s="224"/>
      <c r="T300" s="225"/>
      <c r="AT300" s="226" t="s">
        <v>168</v>
      </c>
      <c r="AU300" s="226" t="s">
        <v>82</v>
      </c>
      <c r="AV300" s="14" t="s">
        <v>166</v>
      </c>
      <c r="AW300" s="14" t="s">
        <v>30</v>
      </c>
      <c r="AX300" s="14" t="s">
        <v>80</v>
      </c>
      <c r="AY300" s="226" t="s">
        <v>159</v>
      </c>
    </row>
    <row r="301" spans="1:65" s="2" customFormat="1" ht="72">
      <c r="A301" s="34"/>
      <c r="B301" s="35"/>
      <c r="C301" s="191" t="s">
        <v>486</v>
      </c>
      <c r="D301" s="191" t="s">
        <v>162</v>
      </c>
      <c r="E301" s="192" t="s">
        <v>487</v>
      </c>
      <c r="F301" s="193" t="s">
        <v>488</v>
      </c>
      <c r="G301" s="194" t="s">
        <v>229</v>
      </c>
      <c r="H301" s="195">
        <v>798</v>
      </c>
      <c r="I301" s="196"/>
      <c r="J301" s="197">
        <f>ROUND(I301*H301,2)</f>
        <v>0</v>
      </c>
      <c r="K301" s="193" t="s">
        <v>177</v>
      </c>
      <c r="L301" s="39"/>
      <c r="M301" s="198" t="s">
        <v>1</v>
      </c>
      <c r="N301" s="199" t="s">
        <v>38</v>
      </c>
      <c r="O301" s="71"/>
      <c r="P301" s="200">
        <f>O301*H301</f>
        <v>0</v>
      </c>
      <c r="Q301" s="200">
        <v>0</v>
      </c>
      <c r="R301" s="200">
        <f>Q301*H301</f>
        <v>0</v>
      </c>
      <c r="S301" s="200">
        <v>0</v>
      </c>
      <c r="T301" s="201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02" t="s">
        <v>166</v>
      </c>
      <c r="AT301" s="202" t="s">
        <v>162</v>
      </c>
      <c r="AU301" s="202" t="s">
        <v>82</v>
      </c>
      <c r="AY301" s="17" t="s">
        <v>159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17" t="s">
        <v>80</v>
      </c>
      <c r="BK301" s="203">
        <f>ROUND(I301*H301,2)</f>
        <v>0</v>
      </c>
      <c r="BL301" s="17" t="s">
        <v>166</v>
      </c>
      <c r="BM301" s="202" t="s">
        <v>489</v>
      </c>
    </row>
    <row r="302" spans="1:65" s="13" customFormat="1">
      <c r="B302" s="204"/>
      <c r="C302" s="205"/>
      <c r="D302" s="206" t="s">
        <v>168</v>
      </c>
      <c r="E302" s="207" t="s">
        <v>1</v>
      </c>
      <c r="F302" s="208" t="s">
        <v>490</v>
      </c>
      <c r="G302" s="205"/>
      <c r="H302" s="209">
        <v>600</v>
      </c>
      <c r="I302" s="210"/>
      <c r="J302" s="205"/>
      <c r="K302" s="205"/>
      <c r="L302" s="211"/>
      <c r="M302" s="212"/>
      <c r="N302" s="213"/>
      <c r="O302" s="213"/>
      <c r="P302" s="213"/>
      <c r="Q302" s="213"/>
      <c r="R302" s="213"/>
      <c r="S302" s="213"/>
      <c r="T302" s="214"/>
      <c r="AT302" s="215" t="s">
        <v>168</v>
      </c>
      <c r="AU302" s="215" t="s">
        <v>82</v>
      </c>
      <c r="AV302" s="13" t="s">
        <v>82</v>
      </c>
      <c r="AW302" s="13" t="s">
        <v>30</v>
      </c>
      <c r="AX302" s="13" t="s">
        <v>73</v>
      </c>
      <c r="AY302" s="215" t="s">
        <v>159</v>
      </c>
    </row>
    <row r="303" spans="1:65" s="13" customFormat="1">
      <c r="B303" s="204"/>
      <c r="C303" s="205"/>
      <c r="D303" s="206" t="s">
        <v>168</v>
      </c>
      <c r="E303" s="207" t="s">
        <v>1</v>
      </c>
      <c r="F303" s="208" t="s">
        <v>491</v>
      </c>
      <c r="G303" s="205"/>
      <c r="H303" s="209">
        <v>198</v>
      </c>
      <c r="I303" s="210"/>
      <c r="J303" s="205"/>
      <c r="K303" s="205"/>
      <c r="L303" s="211"/>
      <c r="M303" s="212"/>
      <c r="N303" s="213"/>
      <c r="O303" s="213"/>
      <c r="P303" s="213"/>
      <c r="Q303" s="213"/>
      <c r="R303" s="213"/>
      <c r="S303" s="213"/>
      <c r="T303" s="214"/>
      <c r="AT303" s="215" t="s">
        <v>168</v>
      </c>
      <c r="AU303" s="215" t="s">
        <v>82</v>
      </c>
      <c r="AV303" s="13" t="s">
        <v>82</v>
      </c>
      <c r="AW303" s="13" t="s">
        <v>30</v>
      </c>
      <c r="AX303" s="13" t="s">
        <v>73</v>
      </c>
      <c r="AY303" s="215" t="s">
        <v>159</v>
      </c>
    </row>
    <row r="304" spans="1:65" s="14" customFormat="1">
      <c r="B304" s="216"/>
      <c r="C304" s="217"/>
      <c r="D304" s="206" t="s">
        <v>168</v>
      </c>
      <c r="E304" s="218" t="s">
        <v>1</v>
      </c>
      <c r="F304" s="219" t="s">
        <v>173</v>
      </c>
      <c r="G304" s="217"/>
      <c r="H304" s="220">
        <v>798</v>
      </c>
      <c r="I304" s="221"/>
      <c r="J304" s="217"/>
      <c r="K304" s="217"/>
      <c r="L304" s="222"/>
      <c r="M304" s="223"/>
      <c r="N304" s="224"/>
      <c r="O304" s="224"/>
      <c r="P304" s="224"/>
      <c r="Q304" s="224"/>
      <c r="R304" s="224"/>
      <c r="S304" s="224"/>
      <c r="T304" s="225"/>
      <c r="AT304" s="226" t="s">
        <v>168</v>
      </c>
      <c r="AU304" s="226" t="s">
        <v>82</v>
      </c>
      <c r="AV304" s="14" t="s">
        <v>166</v>
      </c>
      <c r="AW304" s="14" t="s">
        <v>30</v>
      </c>
      <c r="AX304" s="14" t="s">
        <v>80</v>
      </c>
      <c r="AY304" s="226" t="s">
        <v>159</v>
      </c>
    </row>
    <row r="305" spans="1:65" s="2" customFormat="1" ht="72">
      <c r="A305" s="34"/>
      <c r="B305" s="35"/>
      <c r="C305" s="191" t="s">
        <v>492</v>
      </c>
      <c r="D305" s="191" t="s">
        <v>162</v>
      </c>
      <c r="E305" s="192" t="s">
        <v>493</v>
      </c>
      <c r="F305" s="193" t="s">
        <v>494</v>
      </c>
      <c r="G305" s="194" t="s">
        <v>229</v>
      </c>
      <c r="H305" s="195">
        <v>798</v>
      </c>
      <c r="I305" s="196"/>
      <c r="J305" s="197">
        <f>ROUND(I305*H305,2)</f>
        <v>0</v>
      </c>
      <c r="K305" s="193" t="s">
        <v>177</v>
      </c>
      <c r="L305" s="39"/>
      <c r="M305" s="198" t="s">
        <v>1</v>
      </c>
      <c r="N305" s="199" t="s">
        <v>38</v>
      </c>
      <c r="O305" s="71"/>
      <c r="P305" s="200">
        <f>O305*H305</f>
        <v>0</v>
      </c>
      <c r="Q305" s="200">
        <v>0</v>
      </c>
      <c r="R305" s="200">
        <f>Q305*H305</f>
        <v>0</v>
      </c>
      <c r="S305" s="200">
        <v>0</v>
      </c>
      <c r="T305" s="201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02" t="s">
        <v>166</v>
      </c>
      <c r="AT305" s="202" t="s">
        <v>162</v>
      </c>
      <c r="AU305" s="202" t="s">
        <v>82</v>
      </c>
      <c r="AY305" s="17" t="s">
        <v>159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17" t="s">
        <v>80</v>
      </c>
      <c r="BK305" s="203">
        <f>ROUND(I305*H305,2)</f>
        <v>0</v>
      </c>
      <c r="BL305" s="17" t="s">
        <v>166</v>
      </c>
      <c r="BM305" s="202" t="s">
        <v>495</v>
      </c>
    </row>
    <row r="306" spans="1:65" s="13" customFormat="1">
      <c r="B306" s="204"/>
      <c r="C306" s="205"/>
      <c r="D306" s="206" t="s">
        <v>168</v>
      </c>
      <c r="E306" s="207" t="s">
        <v>1</v>
      </c>
      <c r="F306" s="208" t="s">
        <v>491</v>
      </c>
      <c r="G306" s="205"/>
      <c r="H306" s="209">
        <v>198</v>
      </c>
      <c r="I306" s="210"/>
      <c r="J306" s="205"/>
      <c r="K306" s="205"/>
      <c r="L306" s="211"/>
      <c r="M306" s="212"/>
      <c r="N306" s="213"/>
      <c r="O306" s="213"/>
      <c r="P306" s="213"/>
      <c r="Q306" s="213"/>
      <c r="R306" s="213"/>
      <c r="S306" s="213"/>
      <c r="T306" s="214"/>
      <c r="AT306" s="215" t="s">
        <v>168</v>
      </c>
      <c r="AU306" s="215" t="s">
        <v>82</v>
      </c>
      <c r="AV306" s="13" t="s">
        <v>82</v>
      </c>
      <c r="AW306" s="13" t="s">
        <v>30</v>
      </c>
      <c r="AX306" s="13" t="s">
        <v>73</v>
      </c>
      <c r="AY306" s="215" t="s">
        <v>159</v>
      </c>
    </row>
    <row r="307" spans="1:65" s="13" customFormat="1">
      <c r="B307" s="204"/>
      <c r="C307" s="205"/>
      <c r="D307" s="206" t="s">
        <v>168</v>
      </c>
      <c r="E307" s="207" t="s">
        <v>1</v>
      </c>
      <c r="F307" s="208" t="s">
        <v>490</v>
      </c>
      <c r="G307" s="205"/>
      <c r="H307" s="209">
        <v>600</v>
      </c>
      <c r="I307" s="210"/>
      <c r="J307" s="205"/>
      <c r="K307" s="205"/>
      <c r="L307" s="211"/>
      <c r="M307" s="212"/>
      <c r="N307" s="213"/>
      <c r="O307" s="213"/>
      <c r="P307" s="213"/>
      <c r="Q307" s="213"/>
      <c r="R307" s="213"/>
      <c r="S307" s="213"/>
      <c r="T307" s="214"/>
      <c r="AT307" s="215" t="s">
        <v>168</v>
      </c>
      <c r="AU307" s="215" t="s">
        <v>82</v>
      </c>
      <c r="AV307" s="13" t="s">
        <v>82</v>
      </c>
      <c r="AW307" s="13" t="s">
        <v>30</v>
      </c>
      <c r="AX307" s="13" t="s">
        <v>73</v>
      </c>
      <c r="AY307" s="215" t="s">
        <v>159</v>
      </c>
    </row>
    <row r="308" spans="1:65" s="14" customFormat="1">
      <c r="B308" s="216"/>
      <c r="C308" s="217"/>
      <c r="D308" s="206" t="s">
        <v>168</v>
      </c>
      <c r="E308" s="218" t="s">
        <v>1</v>
      </c>
      <c r="F308" s="219" t="s">
        <v>173</v>
      </c>
      <c r="G308" s="217"/>
      <c r="H308" s="220">
        <v>798</v>
      </c>
      <c r="I308" s="221"/>
      <c r="J308" s="217"/>
      <c r="K308" s="217"/>
      <c r="L308" s="222"/>
      <c r="M308" s="223"/>
      <c r="N308" s="224"/>
      <c r="O308" s="224"/>
      <c r="P308" s="224"/>
      <c r="Q308" s="224"/>
      <c r="R308" s="224"/>
      <c r="S308" s="224"/>
      <c r="T308" s="225"/>
      <c r="AT308" s="226" t="s">
        <v>168</v>
      </c>
      <c r="AU308" s="226" t="s">
        <v>82</v>
      </c>
      <c r="AV308" s="14" t="s">
        <v>166</v>
      </c>
      <c r="AW308" s="14" t="s">
        <v>30</v>
      </c>
      <c r="AX308" s="14" t="s">
        <v>80</v>
      </c>
      <c r="AY308" s="226" t="s">
        <v>159</v>
      </c>
    </row>
    <row r="309" spans="1:65" s="2" customFormat="1" ht="142.15" customHeight="1">
      <c r="A309" s="34"/>
      <c r="B309" s="35"/>
      <c r="C309" s="191" t="s">
        <v>496</v>
      </c>
      <c r="D309" s="191" t="s">
        <v>162</v>
      </c>
      <c r="E309" s="192" t="s">
        <v>497</v>
      </c>
      <c r="F309" s="193" t="s">
        <v>498</v>
      </c>
      <c r="G309" s="194" t="s">
        <v>229</v>
      </c>
      <c r="H309" s="195">
        <v>948</v>
      </c>
      <c r="I309" s="196"/>
      <c r="J309" s="197">
        <f>ROUND(I309*H309,2)</f>
        <v>0</v>
      </c>
      <c r="K309" s="193" t="s">
        <v>177</v>
      </c>
      <c r="L309" s="39"/>
      <c r="M309" s="198" t="s">
        <v>1</v>
      </c>
      <c r="N309" s="199" t="s">
        <v>38</v>
      </c>
      <c r="O309" s="71"/>
      <c r="P309" s="200">
        <f>O309*H309</f>
        <v>0</v>
      </c>
      <c r="Q309" s="200">
        <v>0</v>
      </c>
      <c r="R309" s="200">
        <f>Q309*H309</f>
        <v>0</v>
      </c>
      <c r="S309" s="200">
        <v>0</v>
      </c>
      <c r="T309" s="201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02" t="s">
        <v>166</v>
      </c>
      <c r="AT309" s="202" t="s">
        <v>162</v>
      </c>
      <c r="AU309" s="202" t="s">
        <v>82</v>
      </c>
      <c r="AY309" s="17" t="s">
        <v>159</v>
      </c>
      <c r="BE309" s="203">
        <f>IF(N309="základní",J309,0)</f>
        <v>0</v>
      </c>
      <c r="BF309" s="203">
        <f>IF(N309="snížená",J309,0)</f>
        <v>0</v>
      </c>
      <c r="BG309" s="203">
        <f>IF(N309="zákl. přenesená",J309,0)</f>
        <v>0</v>
      </c>
      <c r="BH309" s="203">
        <f>IF(N309="sníž. přenesená",J309,0)</f>
        <v>0</v>
      </c>
      <c r="BI309" s="203">
        <f>IF(N309="nulová",J309,0)</f>
        <v>0</v>
      </c>
      <c r="BJ309" s="17" t="s">
        <v>80</v>
      </c>
      <c r="BK309" s="203">
        <f>ROUND(I309*H309,2)</f>
        <v>0</v>
      </c>
      <c r="BL309" s="17" t="s">
        <v>166</v>
      </c>
      <c r="BM309" s="202" t="s">
        <v>499</v>
      </c>
    </row>
    <row r="310" spans="1:65" s="13" customFormat="1">
      <c r="B310" s="204"/>
      <c r="C310" s="205"/>
      <c r="D310" s="206" t="s">
        <v>168</v>
      </c>
      <c r="E310" s="207" t="s">
        <v>1</v>
      </c>
      <c r="F310" s="208" t="s">
        <v>500</v>
      </c>
      <c r="G310" s="205"/>
      <c r="H310" s="209">
        <v>750</v>
      </c>
      <c r="I310" s="210"/>
      <c r="J310" s="205"/>
      <c r="K310" s="205"/>
      <c r="L310" s="211"/>
      <c r="M310" s="212"/>
      <c r="N310" s="213"/>
      <c r="O310" s="213"/>
      <c r="P310" s="213"/>
      <c r="Q310" s="213"/>
      <c r="R310" s="213"/>
      <c r="S310" s="213"/>
      <c r="T310" s="214"/>
      <c r="AT310" s="215" t="s">
        <v>168</v>
      </c>
      <c r="AU310" s="215" t="s">
        <v>82</v>
      </c>
      <c r="AV310" s="13" t="s">
        <v>82</v>
      </c>
      <c r="AW310" s="13" t="s">
        <v>30</v>
      </c>
      <c r="AX310" s="13" t="s">
        <v>73</v>
      </c>
      <c r="AY310" s="215" t="s">
        <v>159</v>
      </c>
    </row>
    <row r="311" spans="1:65" s="13" customFormat="1">
      <c r="B311" s="204"/>
      <c r="C311" s="205"/>
      <c r="D311" s="206" t="s">
        <v>168</v>
      </c>
      <c r="E311" s="207" t="s">
        <v>1</v>
      </c>
      <c r="F311" s="208" t="s">
        <v>491</v>
      </c>
      <c r="G311" s="205"/>
      <c r="H311" s="209">
        <v>198</v>
      </c>
      <c r="I311" s="210"/>
      <c r="J311" s="205"/>
      <c r="K311" s="205"/>
      <c r="L311" s="211"/>
      <c r="M311" s="212"/>
      <c r="N311" s="213"/>
      <c r="O311" s="213"/>
      <c r="P311" s="213"/>
      <c r="Q311" s="213"/>
      <c r="R311" s="213"/>
      <c r="S311" s="213"/>
      <c r="T311" s="214"/>
      <c r="AT311" s="215" t="s">
        <v>168</v>
      </c>
      <c r="AU311" s="215" t="s">
        <v>82</v>
      </c>
      <c r="AV311" s="13" t="s">
        <v>82</v>
      </c>
      <c r="AW311" s="13" t="s">
        <v>30</v>
      </c>
      <c r="AX311" s="13" t="s">
        <v>73</v>
      </c>
      <c r="AY311" s="215" t="s">
        <v>159</v>
      </c>
    </row>
    <row r="312" spans="1:65" s="14" customFormat="1">
      <c r="B312" s="216"/>
      <c r="C312" s="217"/>
      <c r="D312" s="206" t="s">
        <v>168</v>
      </c>
      <c r="E312" s="218" t="s">
        <v>1</v>
      </c>
      <c r="F312" s="219" t="s">
        <v>173</v>
      </c>
      <c r="G312" s="217"/>
      <c r="H312" s="220">
        <v>948</v>
      </c>
      <c r="I312" s="221"/>
      <c r="J312" s="217"/>
      <c r="K312" s="217"/>
      <c r="L312" s="222"/>
      <c r="M312" s="223"/>
      <c r="N312" s="224"/>
      <c r="O312" s="224"/>
      <c r="P312" s="224"/>
      <c r="Q312" s="224"/>
      <c r="R312" s="224"/>
      <c r="S312" s="224"/>
      <c r="T312" s="225"/>
      <c r="AT312" s="226" t="s">
        <v>168</v>
      </c>
      <c r="AU312" s="226" t="s">
        <v>82</v>
      </c>
      <c r="AV312" s="14" t="s">
        <v>166</v>
      </c>
      <c r="AW312" s="14" t="s">
        <v>30</v>
      </c>
      <c r="AX312" s="14" t="s">
        <v>80</v>
      </c>
      <c r="AY312" s="226" t="s">
        <v>159</v>
      </c>
    </row>
    <row r="313" spans="1:65" s="2" customFormat="1" ht="101.25" customHeight="1">
      <c r="A313" s="34"/>
      <c r="B313" s="35"/>
      <c r="C313" s="191" t="s">
        <v>250</v>
      </c>
      <c r="D313" s="191" t="s">
        <v>162</v>
      </c>
      <c r="E313" s="192" t="s">
        <v>501</v>
      </c>
      <c r="F313" s="193" t="s">
        <v>502</v>
      </c>
      <c r="G313" s="194" t="s">
        <v>229</v>
      </c>
      <c r="H313" s="195">
        <v>200</v>
      </c>
      <c r="I313" s="196"/>
      <c r="J313" s="197">
        <f>ROUND(I313*H313,2)</f>
        <v>0</v>
      </c>
      <c r="K313" s="193" t="s">
        <v>177</v>
      </c>
      <c r="L313" s="39"/>
      <c r="M313" s="198" t="s">
        <v>1</v>
      </c>
      <c r="N313" s="199" t="s">
        <v>38</v>
      </c>
      <c r="O313" s="71"/>
      <c r="P313" s="200">
        <f>O313*H313</f>
        <v>0</v>
      </c>
      <c r="Q313" s="200">
        <v>0</v>
      </c>
      <c r="R313" s="200">
        <f>Q313*H313</f>
        <v>0</v>
      </c>
      <c r="S313" s="200">
        <v>0</v>
      </c>
      <c r="T313" s="201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02" t="s">
        <v>166</v>
      </c>
      <c r="AT313" s="202" t="s">
        <v>162</v>
      </c>
      <c r="AU313" s="202" t="s">
        <v>82</v>
      </c>
      <c r="AY313" s="17" t="s">
        <v>159</v>
      </c>
      <c r="BE313" s="203">
        <f>IF(N313="základní",J313,0)</f>
        <v>0</v>
      </c>
      <c r="BF313" s="203">
        <f>IF(N313="snížená",J313,0)</f>
        <v>0</v>
      </c>
      <c r="BG313" s="203">
        <f>IF(N313="zákl. přenesená",J313,0)</f>
        <v>0</v>
      </c>
      <c r="BH313" s="203">
        <f>IF(N313="sníž. přenesená",J313,0)</f>
        <v>0</v>
      </c>
      <c r="BI313" s="203">
        <f>IF(N313="nulová",J313,0)</f>
        <v>0</v>
      </c>
      <c r="BJ313" s="17" t="s">
        <v>80</v>
      </c>
      <c r="BK313" s="203">
        <f>ROUND(I313*H313,2)</f>
        <v>0</v>
      </c>
      <c r="BL313" s="17" t="s">
        <v>166</v>
      </c>
      <c r="BM313" s="202" t="s">
        <v>503</v>
      </c>
    </row>
    <row r="314" spans="1:65" s="13" customFormat="1">
      <c r="B314" s="204"/>
      <c r="C314" s="205"/>
      <c r="D314" s="206" t="s">
        <v>168</v>
      </c>
      <c r="E314" s="207" t="s">
        <v>1</v>
      </c>
      <c r="F314" s="208" t="s">
        <v>504</v>
      </c>
      <c r="G314" s="205"/>
      <c r="H314" s="209">
        <v>200</v>
      </c>
      <c r="I314" s="210"/>
      <c r="J314" s="205"/>
      <c r="K314" s="205"/>
      <c r="L314" s="211"/>
      <c r="M314" s="212"/>
      <c r="N314" s="213"/>
      <c r="O314" s="213"/>
      <c r="P314" s="213"/>
      <c r="Q314" s="213"/>
      <c r="R314" s="213"/>
      <c r="S314" s="213"/>
      <c r="T314" s="214"/>
      <c r="AT314" s="215" t="s">
        <v>168</v>
      </c>
      <c r="AU314" s="215" t="s">
        <v>82</v>
      </c>
      <c r="AV314" s="13" t="s">
        <v>82</v>
      </c>
      <c r="AW314" s="13" t="s">
        <v>30</v>
      </c>
      <c r="AX314" s="13" t="s">
        <v>73</v>
      </c>
      <c r="AY314" s="215" t="s">
        <v>159</v>
      </c>
    </row>
    <row r="315" spans="1:65" s="14" customFormat="1">
      <c r="B315" s="216"/>
      <c r="C315" s="217"/>
      <c r="D315" s="206" t="s">
        <v>168</v>
      </c>
      <c r="E315" s="218" t="s">
        <v>1</v>
      </c>
      <c r="F315" s="219" t="s">
        <v>173</v>
      </c>
      <c r="G315" s="217"/>
      <c r="H315" s="220">
        <v>200</v>
      </c>
      <c r="I315" s="221"/>
      <c r="J315" s="217"/>
      <c r="K315" s="217"/>
      <c r="L315" s="222"/>
      <c r="M315" s="223"/>
      <c r="N315" s="224"/>
      <c r="O315" s="224"/>
      <c r="P315" s="224"/>
      <c r="Q315" s="224"/>
      <c r="R315" s="224"/>
      <c r="S315" s="224"/>
      <c r="T315" s="225"/>
      <c r="AT315" s="226" t="s">
        <v>168</v>
      </c>
      <c r="AU315" s="226" t="s">
        <v>82</v>
      </c>
      <c r="AV315" s="14" t="s">
        <v>166</v>
      </c>
      <c r="AW315" s="14" t="s">
        <v>30</v>
      </c>
      <c r="AX315" s="14" t="s">
        <v>80</v>
      </c>
      <c r="AY315" s="226" t="s">
        <v>159</v>
      </c>
    </row>
    <row r="316" spans="1:65" s="2" customFormat="1" ht="66.75" customHeight="1">
      <c r="A316" s="34"/>
      <c r="B316" s="35"/>
      <c r="C316" s="191" t="s">
        <v>505</v>
      </c>
      <c r="D316" s="191" t="s">
        <v>162</v>
      </c>
      <c r="E316" s="192" t="s">
        <v>506</v>
      </c>
      <c r="F316" s="193" t="s">
        <v>507</v>
      </c>
      <c r="G316" s="194" t="s">
        <v>229</v>
      </c>
      <c r="H316" s="195">
        <v>200</v>
      </c>
      <c r="I316" s="196"/>
      <c r="J316" s="197">
        <f>ROUND(I316*H316,2)</f>
        <v>0</v>
      </c>
      <c r="K316" s="193" t="s">
        <v>177</v>
      </c>
      <c r="L316" s="39"/>
      <c r="M316" s="198" t="s">
        <v>1</v>
      </c>
      <c r="N316" s="199" t="s">
        <v>38</v>
      </c>
      <c r="O316" s="71"/>
      <c r="P316" s="200">
        <f>O316*H316</f>
        <v>0</v>
      </c>
      <c r="Q316" s="200">
        <v>0</v>
      </c>
      <c r="R316" s="200">
        <f>Q316*H316</f>
        <v>0</v>
      </c>
      <c r="S316" s="200">
        <v>0</v>
      </c>
      <c r="T316" s="201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02" t="s">
        <v>166</v>
      </c>
      <c r="AT316" s="202" t="s">
        <v>162</v>
      </c>
      <c r="AU316" s="202" t="s">
        <v>82</v>
      </c>
      <c r="AY316" s="17" t="s">
        <v>159</v>
      </c>
      <c r="BE316" s="203">
        <f>IF(N316="základní",J316,0)</f>
        <v>0</v>
      </c>
      <c r="BF316" s="203">
        <f>IF(N316="snížená",J316,0)</f>
        <v>0</v>
      </c>
      <c r="BG316" s="203">
        <f>IF(N316="zákl. přenesená",J316,0)</f>
        <v>0</v>
      </c>
      <c r="BH316" s="203">
        <f>IF(N316="sníž. přenesená",J316,0)</f>
        <v>0</v>
      </c>
      <c r="BI316" s="203">
        <f>IF(N316="nulová",J316,0)</f>
        <v>0</v>
      </c>
      <c r="BJ316" s="17" t="s">
        <v>80</v>
      </c>
      <c r="BK316" s="203">
        <f>ROUND(I316*H316,2)</f>
        <v>0</v>
      </c>
      <c r="BL316" s="17" t="s">
        <v>166</v>
      </c>
      <c r="BM316" s="202" t="s">
        <v>508</v>
      </c>
    </row>
    <row r="317" spans="1:65" s="13" customFormat="1">
      <c r="B317" s="204"/>
      <c r="C317" s="205"/>
      <c r="D317" s="206" t="s">
        <v>168</v>
      </c>
      <c r="E317" s="207" t="s">
        <v>1</v>
      </c>
      <c r="F317" s="208" t="s">
        <v>509</v>
      </c>
      <c r="G317" s="205"/>
      <c r="H317" s="209">
        <v>200</v>
      </c>
      <c r="I317" s="210"/>
      <c r="J317" s="205"/>
      <c r="K317" s="205"/>
      <c r="L317" s="211"/>
      <c r="M317" s="212"/>
      <c r="N317" s="213"/>
      <c r="O317" s="213"/>
      <c r="P317" s="213"/>
      <c r="Q317" s="213"/>
      <c r="R317" s="213"/>
      <c r="S317" s="213"/>
      <c r="T317" s="214"/>
      <c r="AT317" s="215" t="s">
        <v>168</v>
      </c>
      <c r="AU317" s="215" t="s">
        <v>82</v>
      </c>
      <c r="AV317" s="13" t="s">
        <v>82</v>
      </c>
      <c r="AW317" s="13" t="s">
        <v>30</v>
      </c>
      <c r="AX317" s="13" t="s">
        <v>73</v>
      </c>
      <c r="AY317" s="215" t="s">
        <v>159</v>
      </c>
    </row>
    <row r="318" spans="1:65" s="14" customFormat="1">
      <c r="B318" s="216"/>
      <c r="C318" s="217"/>
      <c r="D318" s="206" t="s">
        <v>168</v>
      </c>
      <c r="E318" s="218" t="s">
        <v>1</v>
      </c>
      <c r="F318" s="219" t="s">
        <v>173</v>
      </c>
      <c r="G318" s="217"/>
      <c r="H318" s="220">
        <v>200</v>
      </c>
      <c r="I318" s="221"/>
      <c r="J318" s="217"/>
      <c r="K318" s="217"/>
      <c r="L318" s="222"/>
      <c r="M318" s="223"/>
      <c r="N318" s="224"/>
      <c r="O318" s="224"/>
      <c r="P318" s="224"/>
      <c r="Q318" s="224"/>
      <c r="R318" s="224"/>
      <c r="S318" s="224"/>
      <c r="T318" s="225"/>
      <c r="AT318" s="226" t="s">
        <v>168</v>
      </c>
      <c r="AU318" s="226" t="s">
        <v>82</v>
      </c>
      <c r="AV318" s="14" t="s">
        <v>166</v>
      </c>
      <c r="AW318" s="14" t="s">
        <v>30</v>
      </c>
      <c r="AX318" s="14" t="s">
        <v>80</v>
      </c>
      <c r="AY318" s="226" t="s">
        <v>159</v>
      </c>
    </row>
    <row r="319" spans="1:65" s="2" customFormat="1" ht="55.5" customHeight="1">
      <c r="A319" s="34"/>
      <c r="B319" s="35"/>
      <c r="C319" s="191" t="s">
        <v>510</v>
      </c>
      <c r="D319" s="191" t="s">
        <v>162</v>
      </c>
      <c r="E319" s="192" t="s">
        <v>511</v>
      </c>
      <c r="F319" s="193" t="s">
        <v>512</v>
      </c>
      <c r="G319" s="194" t="s">
        <v>229</v>
      </c>
      <c r="H319" s="195">
        <v>16</v>
      </c>
      <c r="I319" s="196"/>
      <c r="J319" s="197">
        <f>ROUND(I319*H319,2)</f>
        <v>0</v>
      </c>
      <c r="K319" s="193" t="s">
        <v>177</v>
      </c>
      <c r="L319" s="39"/>
      <c r="M319" s="198" t="s">
        <v>1</v>
      </c>
      <c r="N319" s="199" t="s">
        <v>38</v>
      </c>
      <c r="O319" s="71"/>
      <c r="P319" s="200">
        <f>O319*H319</f>
        <v>0</v>
      </c>
      <c r="Q319" s="200">
        <v>0</v>
      </c>
      <c r="R319" s="200">
        <f>Q319*H319</f>
        <v>0</v>
      </c>
      <c r="S319" s="200">
        <v>0</v>
      </c>
      <c r="T319" s="201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02" t="s">
        <v>166</v>
      </c>
      <c r="AT319" s="202" t="s">
        <v>162</v>
      </c>
      <c r="AU319" s="202" t="s">
        <v>82</v>
      </c>
      <c r="AY319" s="17" t="s">
        <v>159</v>
      </c>
      <c r="BE319" s="203">
        <f>IF(N319="základní",J319,0)</f>
        <v>0</v>
      </c>
      <c r="BF319" s="203">
        <f>IF(N319="snížená",J319,0)</f>
        <v>0</v>
      </c>
      <c r="BG319" s="203">
        <f>IF(N319="zákl. přenesená",J319,0)</f>
        <v>0</v>
      </c>
      <c r="BH319" s="203">
        <f>IF(N319="sníž. přenesená",J319,0)</f>
        <v>0</v>
      </c>
      <c r="BI319" s="203">
        <f>IF(N319="nulová",J319,0)</f>
        <v>0</v>
      </c>
      <c r="BJ319" s="17" t="s">
        <v>80</v>
      </c>
      <c r="BK319" s="203">
        <f>ROUND(I319*H319,2)</f>
        <v>0</v>
      </c>
      <c r="BL319" s="17" t="s">
        <v>166</v>
      </c>
      <c r="BM319" s="202" t="s">
        <v>513</v>
      </c>
    </row>
    <row r="320" spans="1:65" s="13" customFormat="1">
      <c r="B320" s="204"/>
      <c r="C320" s="205"/>
      <c r="D320" s="206" t="s">
        <v>168</v>
      </c>
      <c r="E320" s="207" t="s">
        <v>1</v>
      </c>
      <c r="F320" s="208" t="s">
        <v>514</v>
      </c>
      <c r="G320" s="205"/>
      <c r="H320" s="209">
        <v>16</v>
      </c>
      <c r="I320" s="210"/>
      <c r="J320" s="205"/>
      <c r="K320" s="205"/>
      <c r="L320" s="211"/>
      <c r="M320" s="212"/>
      <c r="N320" s="213"/>
      <c r="O320" s="213"/>
      <c r="P320" s="213"/>
      <c r="Q320" s="213"/>
      <c r="R320" s="213"/>
      <c r="S320" s="213"/>
      <c r="T320" s="214"/>
      <c r="AT320" s="215" t="s">
        <v>168</v>
      </c>
      <c r="AU320" s="215" t="s">
        <v>82</v>
      </c>
      <c r="AV320" s="13" t="s">
        <v>82</v>
      </c>
      <c r="AW320" s="13" t="s">
        <v>30</v>
      </c>
      <c r="AX320" s="13" t="s">
        <v>73</v>
      </c>
      <c r="AY320" s="215" t="s">
        <v>159</v>
      </c>
    </row>
    <row r="321" spans="1:65" s="14" customFormat="1">
      <c r="B321" s="216"/>
      <c r="C321" s="217"/>
      <c r="D321" s="206" t="s">
        <v>168</v>
      </c>
      <c r="E321" s="218" t="s">
        <v>1</v>
      </c>
      <c r="F321" s="219" t="s">
        <v>173</v>
      </c>
      <c r="G321" s="217"/>
      <c r="H321" s="220">
        <v>16</v>
      </c>
      <c r="I321" s="221"/>
      <c r="J321" s="217"/>
      <c r="K321" s="217"/>
      <c r="L321" s="222"/>
      <c r="M321" s="223"/>
      <c r="N321" s="224"/>
      <c r="O321" s="224"/>
      <c r="P321" s="224"/>
      <c r="Q321" s="224"/>
      <c r="R321" s="224"/>
      <c r="S321" s="224"/>
      <c r="T321" s="225"/>
      <c r="AT321" s="226" t="s">
        <v>168</v>
      </c>
      <c r="AU321" s="226" t="s">
        <v>82</v>
      </c>
      <c r="AV321" s="14" t="s">
        <v>166</v>
      </c>
      <c r="AW321" s="14" t="s">
        <v>30</v>
      </c>
      <c r="AX321" s="14" t="s">
        <v>80</v>
      </c>
      <c r="AY321" s="226" t="s">
        <v>159</v>
      </c>
    </row>
    <row r="322" spans="1:65" s="2" customFormat="1" ht="16.5" customHeight="1">
      <c r="A322" s="34"/>
      <c r="B322" s="35"/>
      <c r="C322" s="227" t="s">
        <v>515</v>
      </c>
      <c r="D322" s="227" t="s">
        <v>188</v>
      </c>
      <c r="E322" s="228" t="s">
        <v>516</v>
      </c>
      <c r="F322" s="229" t="s">
        <v>517</v>
      </c>
      <c r="G322" s="230" t="s">
        <v>198</v>
      </c>
      <c r="H322" s="231">
        <v>6</v>
      </c>
      <c r="I322" s="232"/>
      <c r="J322" s="233">
        <f>ROUND(I322*H322,2)</f>
        <v>0</v>
      </c>
      <c r="K322" s="229" t="s">
        <v>177</v>
      </c>
      <c r="L322" s="234"/>
      <c r="M322" s="235" t="s">
        <v>1</v>
      </c>
      <c r="N322" s="236" t="s">
        <v>38</v>
      </c>
      <c r="O322" s="71"/>
      <c r="P322" s="200">
        <f>O322*H322</f>
        <v>0</v>
      </c>
      <c r="Q322" s="200">
        <v>1.62</v>
      </c>
      <c r="R322" s="200">
        <f>Q322*H322</f>
        <v>9.7200000000000006</v>
      </c>
      <c r="S322" s="200">
        <v>0</v>
      </c>
      <c r="T322" s="201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02" t="s">
        <v>192</v>
      </c>
      <c r="AT322" s="202" t="s">
        <v>188</v>
      </c>
      <c r="AU322" s="202" t="s">
        <v>82</v>
      </c>
      <c r="AY322" s="17" t="s">
        <v>159</v>
      </c>
      <c r="BE322" s="203">
        <f>IF(N322="základní",J322,0)</f>
        <v>0</v>
      </c>
      <c r="BF322" s="203">
        <f>IF(N322="snížená",J322,0)</f>
        <v>0</v>
      </c>
      <c r="BG322" s="203">
        <f>IF(N322="zákl. přenesená",J322,0)</f>
        <v>0</v>
      </c>
      <c r="BH322" s="203">
        <f>IF(N322="sníž. přenesená",J322,0)</f>
        <v>0</v>
      </c>
      <c r="BI322" s="203">
        <f>IF(N322="nulová",J322,0)</f>
        <v>0</v>
      </c>
      <c r="BJ322" s="17" t="s">
        <v>80</v>
      </c>
      <c r="BK322" s="203">
        <f>ROUND(I322*H322,2)</f>
        <v>0</v>
      </c>
      <c r="BL322" s="17" t="s">
        <v>166</v>
      </c>
      <c r="BM322" s="202" t="s">
        <v>518</v>
      </c>
    </row>
    <row r="323" spans="1:65" s="13" customFormat="1">
      <c r="B323" s="204"/>
      <c r="C323" s="205"/>
      <c r="D323" s="206" t="s">
        <v>168</v>
      </c>
      <c r="E323" s="207" t="s">
        <v>1</v>
      </c>
      <c r="F323" s="208" t="s">
        <v>519</v>
      </c>
      <c r="G323" s="205"/>
      <c r="H323" s="209">
        <v>6</v>
      </c>
      <c r="I323" s="210"/>
      <c r="J323" s="205"/>
      <c r="K323" s="205"/>
      <c r="L323" s="211"/>
      <c r="M323" s="212"/>
      <c r="N323" s="213"/>
      <c r="O323" s="213"/>
      <c r="P323" s="213"/>
      <c r="Q323" s="213"/>
      <c r="R323" s="213"/>
      <c r="S323" s="213"/>
      <c r="T323" s="214"/>
      <c r="AT323" s="215" t="s">
        <v>168</v>
      </c>
      <c r="AU323" s="215" t="s">
        <v>82</v>
      </c>
      <c r="AV323" s="13" t="s">
        <v>82</v>
      </c>
      <c r="AW323" s="13" t="s">
        <v>30</v>
      </c>
      <c r="AX323" s="13" t="s">
        <v>73</v>
      </c>
      <c r="AY323" s="215" t="s">
        <v>159</v>
      </c>
    </row>
    <row r="324" spans="1:65" s="14" customFormat="1">
      <c r="B324" s="216"/>
      <c r="C324" s="217"/>
      <c r="D324" s="206" t="s">
        <v>168</v>
      </c>
      <c r="E324" s="218" t="s">
        <v>1</v>
      </c>
      <c r="F324" s="219" t="s">
        <v>173</v>
      </c>
      <c r="G324" s="217"/>
      <c r="H324" s="220">
        <v>6</v>
      </c>
      <c r="I324" s="221"/>
      <c r="J324" s="217"/>
      <c r="K324" s="217"/>
      <c r="L324" s="222"/>
      <c r="M324" s="223"/>
      <c r="N324" s="224"/>
      <c r="O324" s="224"/>
      <c r="P324" s="224"/>
      <c r="Q324" s="224"/>
      <c r="R324" s="224"/>
      <c r="S324" s="224"/>
      <c r="T324" s="225"/>
      <c r="AT324" s="226" t="s">
        <v>168</v>
      </c>
      <c r="AU324" s="226" t="s">
        <v>82</v>
      </c>
      <c r="AV324" s="14" t="s">
        <v>166</v>
      </c>
      <c r="AW324" s="14" t="s">
        <v>30</v>
      </c>
      <c r="AX324" s="14" t="s">
        <v>80</v>
      </c>
      <c r="AY324" s="226" t="s">
        <v>159</v>
      </c>
    </row>
    <row r="325" spans="1:65" s="2" customFormat="1" ht="16.5" customHeight="1">
      <c r="A325" s="34"/>
      <c r="B325" s="35"/>
      <c r="C325" s="227" t="s">
        <v>520</v>
      </c>
      <c r="D325" s="227" t="s">
        <v>188</v>
      </c>
      <c r="E325" s="228" t="s">
        <v>521</v>
      </c>
      <c r="F325" s="229" t="s">
        <v>522</v>
      </c>
      <c r="G325" s="230" t="s">
        <v>198</v>
      </c>
      <c r="H325" s="231">
        <v>18</v>
      </c>
      <c r="I325" s="232"/>
      <c r="J325" s="233">
        <f>ROUND(I325*H325,2)</f>
        <v>0</v>
      </c>
      <c r="K325" s="229" t="s">
        <v>177</v>
      </c>
      <c r="L325" s="234"/>
      <c r="M325" s="235" t="s">
        <v>1</v>
      </c>
      <c r="N325" s="236" t="s">
        <v>38</v>
      </c>
      <c r="O325" s="71"/>
      <c r="P325" s="200">
        <f>O325*H325</f>
        <v>0</v>
      </c>
      <c r="Q325" s="200">
        <v>1.1000000000000001</v>
      </c>
      <c r="R325" s="200">
        <f>Q325*H325</f>
        <v>19.8</v>
      </c>
      <c r="S325" s="200">
        <v>0</v>
      </c>
      <c r="T325" s="201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02" t="s">
        <v>192</v>
      </c>
      <c r="AT325" s="202" t="s">
        <v>188</v>
      </c>
      <c r="AU325" s="202" t="s">
        <v>82</v>
      </c>
      <c r="AY325" s="17" t="s">
        <v>159</v>
      </c>
      <c r="BE325" s="203">
        <f>IF(N325="základní",J325,0)</f>
        <v>0</v>
      </c>
      <c r="BF325" s="203">
        <f>IF(N325="snížená",J325,0)</f>
        <v>0</v>
      </c>
      <c r="BG325" s="203">
        <f>IF(N325="zákl. přenesená",J325,0)</f>
        <v>0</v>
      </c>
      <c r="BH325" s="203">
        <f>IF(N325="sníž. přenesená",J325,0)</f>
        <v>0</v>
      </c>
      <c r="BI325" s="203">
        <f>IF(N325="nulová",J325,0)</f>
        <v>0</v>
      </c>
      <c r="BJ325" s="17" t="s">
        <v>80</v>
      </c>
      <c r="BK325" s="203">
        <f>ROUND(I325*H325,2)</f>
        <v>0</v>
      </c>
      <c r="BL325" s="17" t="s">
        <v>166</v>
      </c>
      <c r="BM325" s="202" t="s">
        <v>523</v>
      </c>
    </row>
    <row r="326" spans="1:65" s="13" customFormat="1">
      <c r="B326" s="204"/>
      <c r="C326" s="205"/>
      <c r="D326" s="206" t="s">
        <v>168</v>
      </c>
      <c r="E326" s="207" t="s">
        <v>1</v>
      </c>
      <c r="F326" s="208" t="s">
        <v>524</v>
      </c>
      <c r="G326" s="205"/>
      <c r="H326" s="209">
        <v>18</v>
      </c>
      <c r="I326" s="210"/>
      <c r="J326" s="205"/>
      <c r="K326" s="205"/>
      <c r="L326" s="211"/>
      <c r="M326" s="212"/>
      <c r="N326" s="213"/>
      <c r="O326" s="213"/>
      <c r="P326" s="213"/>
      <c r="Q326" s="213"/>
      <c r="R326" s="213"/>
      <c r="S326" s="213"/>
      <c r="T326" s="214"/>
      <c r="AT326" s="215" t="s">
        <v>168</v>
      </c>
      <c r="AU326" s="215" t="s">
        <v>82</v>
      </c>
      <c r="AV326" s="13" t="s">
        <v>82</v>
      </c>
      <c r="AW326" s="13" t="s">
        <v>30</v>
      </c>
      <c r="AX326" s="13" t="s">
        <v>73</v>
      </c>
      <c r="AY326" s="215" t="s">
        <v>159</v>
      </c>
    </row>
    <row r="327" spans="1:65" s="14" customFormat="1">
      <c r="B327" s="216"/>
      <c r="C327" s="217"/>
      <c r="D327" s="206" t="s">
        <v>168</v>
      </c>
      <c r="E327" s="218" t="s">
        <v>1</v>
      </c>
      <c r="F327" s="219" t="s">
        <v>173</v>
      </c>
      <c r="G327" s="217"/>
      <c r="H327" s="220">
        <v>18</v>
      </c>
      <c r="I327" s="221"/>
      <c r="J327" s="217"/>
      <c r="K327" s="217"/>
      <c r="L327" s="222"/>
      <c r="M327" s="223"/>
      <c r="N327" s="224"/>
      <c r="O327" s="224"/>
      <c r="P327" s="224"/>
      <c r="Q327" s="224"/>
      <c r="R327" s="224"/>
      <c r="S327" s="224"/>
      <c r="T327" s="225"/>
      <c r="AT327" s="226" t="s">
        <v>168</v>
      </c>
      <c r="AU327" s="226" t="s">
        <v>82</v>
      </c>
      <c r="AV327" s="14" t="s">
        <v>166</v>
      </c>
      <c r="AW327" s="14" t="s">
        <v>30</v>
      </c>
      <c r="AX327" s="14" t="s">
        <v>80</v>
      </c>
      <c r="AY327" s="226" t="s">
        <v>159</v>
      </c>
    </row>
    <row r="328" spans="1:65" s="2" customFormat="1" ht="72">
      <c r="A328" s="34"/>
      <c r="B328" s="35"/>
      <c r="C328" s="191" t="s">
        <v>525</v>
      </c>
      <c r="D328" s="191" t="s">
        <v>162</v>
      </c>
      <c r="E328" s="192" t="s">
        <v>526</v>
      </c>
      <c r="F328" s="193" t="s">
        <v>527</v>
      </c>
      <c r="G328" s="194" t="s">
        <v>165</v>
      </c>
      <c r="H328" s="195">
        <v>270</v>
      </c>
      <c r="I328" s="196"/>
      <c r="J328" s="197">
        <f>ROUND(I328*H328,2)</f>
        <v>0</v>
      </c>
      <c r="K328" s="193" t="s">
        <v>177</v>
      </c>
      <c r="L328" s="39"/>
      <c r="M328" s="198" t="s">
        <v>1</v>
      </c>
      <c r="N328" s="199" t="s">
        <v>38</v>
      </c>
      <c r="O328" s="71"/>
      <c r="P328" s="200">
        <f>O328*H328</f>
        <v>0</v>
      </c>
      <c r="Q328" s="200">
        <v>0</v>
      </c>
      <c r="R328" s="200">
        <f>Q328*H328</f>
        <v>0</v>
      </c>
      <c r="S328" s="200">
        <v>0</v>
      </c>
      <c r="T328" s="201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02" t="s">
        <v>166</v>
      </c>
      <c r="AT328" s="202" t="s">
        <v>162</v>
      </c>
      <c r="AU328" s="202" t="s">
        <v>82</v>
      </c>
      <c r="AY328" s="17" t="s">
        <v>159</v>
      </c>
      <c r="BE328" s="203">
        <f>IF(N328="základní",J328,0)</f>
        <v>0</v>
      </c>
      <c r="BF328" s="203">
        <f>IF(N328="snížená",J328,0)</f>
        <v>0</v>
      </c>
      <c r="BG328" s="203">
        <f>IF(N328="zákl. přenesená",J328,0)</f>
        <v>0</v>
      </c>
      <c r="BH328" s="203">
        <f>IF(N328="sníž. přenesená",J328,0)</f>
        <v>0</v>
      </c>
      <c r="BI328" s="203">
        <f>IF(N328="nulová",J328,0)</f>
        <v>0</v>
      </c>
      <c r="BJ328" s="17" t="s">
        <v>80</v>
      </c>
      <c r="BK328" s="203">
        <f>ROUND(I328*H328,2)</f>
        <v>0</v>
      </c>
      <c r="BL328" s="17" t="s">
        <v>166</v>
      </c>
      <c r="BM328" s="202" t="s">
        <v>528</v>
      </c>
    </row>
    <row r="329" spans="1:65" s="13" customFormat="1">
      <c r="B329" s="204"/>
      <c r="C329" s="205"/>
      <c r="D329" s="206" t="s">
        <v>168</v>
      </c>
      <c r="E329" s="207" t="s">
        <v>1</v>
      </c>
      <c r="F329" s="208" t="s">
        <v>529</v>
      </c>
      <c r="G329" s="205"/>
      <c r="H329" s="209">
        <v>270</v>
      </c>
      <c r="I329" s="210"/>
      <c r="J329" s="205"/>
      <c r="K329" s="205"/>
      <c r="L329" s="211"/>
      <c r="M329" s="212"/>
      <c r="N329" s="213"/>
      <c r="O329" s="213"/>
      <c r="P329" s="213"/>
      <c r="Q329" s="213"/>
      <c r="R329" s="213"/>
      <c r="S329" s="213"/>
      <c r="T329" s="214"/>
      <c r="AT329" s="215" t="s">
        <v>168</v>
      </c>
      <c r="AU329" s="215" t="s">
        <v>82</v>
      </c>
      <c r="AV329" s="13" t="s">
        <v>82</v>
      </c>
      <c r="AW329" s="13" t="s">
        <v>30</v>
      </c>
      <c r="AX329" s="13" t="s">
        <v>73</v>
      </c>
      <c r="AY329" s="215" t="s">
        <v>159</v>
      </c>
    </row>
    <row r="330" spans="1:65" s="14" customFormat="1">
      <c r="B330" s="216"/>
      <c r="C330" s="217"/>
      <c r="D330" s="206" t="s">
        <v>168</v>
      </c>
      <c r="E330" s="218" t="s">
        <v>1</v>
      </c>
      <c r="F330" s="219" t="s">
        <v>173</v>
      </c>
      <c r="G330" s="217"/>
      <c r="H330" s="220">
        <v>270</v>
      </c>
      <c r="I330" s="221"/>
      <c r="J330" s="217"/>
      <c r="K330" s="217"/>
      <c r="L330" s="222"/>
      <c r="M330" s="223"/>
      <c r="N330" s="224"/>
      <c r="O330" s="224"/>
      <c r="P330" s="224"/>
      <c r="Q330" s="224"/>
      <c r="R330" s="224"/>
      <c r="S330" s="224"/>
      <c r="T330" s="225"/>
      <c r="AT330" s="226" t="s">
        <v>168</v>
      </c>
      <c r="AU330" s="226" t="s">
        <v>82</v>
      </c>
      <c r="AV330" s="14" t="s">
        <v>166</v>
      </c>
      <c r="AW330" s="14" t="s">
        <v>30</v>
      </c>
      <c r="AX330" s="14" t="s">
        <v>80</v>
      </c>
      <c r="AY330" s="226" t="s">
        <v>159</v>
      </c>
    </row>
    <row r="331" spans="1:65" s="2" customFormat="1" ht="55.5" customHeight="1">
      <c r="A331" s="34"/>
      <c r="B331" s="35"/>
      <c r="C331" s="191" t="s">
        <v>530</v>
      </c>
      <c r="D331" s="191" t="s">
        <v>162</v>
      </c>
      <c r="E331" s="192" t="s">
        <v>531</v>
      </c>
      <c r="F331" s="193" t="s">
        <v>532</v>
      </c>
      <c r="G331" s="194" t="s">
        <v>229</v>
      </c>
      <c r="H331" s="195">
        <v>100</v>
      </c>
      <c r="I331" s="196"/>
      <c r="J331" s="197">
        <f>ROUND(I331*H331,2)</f>
        <v>0</v>
      </c>
      <c r="K331" s="193" t="s">
        <v>177</v>
      </c>
      <c r="L331" s="39"/>
      <c r="M331" s="198" t="s">
        <v>1</v>
      </c>
      <c r="N331" s="199" t="s">
        <v>38</v>
      </c>
      <c r="O331" s="71"/>
      <c r="P331" s="200">
        <f>O331*H331</f>
        <v>0</v>
      </c>
      <c r="Q331" s="200">
        <v>0</v>
      </c>
      <c r="R331" s="200">
        <f>Q331*H331</f>
        <v>0</v>
      </c>
      <c r="S331" s="200">
        <v>0</v>
      </c>
      <c r="T331" s="201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02" t="s">
        <v>166</v>
      </c>
      <c r="AT331" s="202" t="s">
        <v>162</v>
      </c>
      <c r="AU331" s="202" t="s">
        <v>82</v>
      </c>
      <c r="AY331" s="17" t="s">
        <v>159</v>
      </c>
      <c r="BE331" s="203">
        <f>IF(N331="základní",J331,0)</f>
        <v>0</v>
      </c>
      <c r="BF331" s="203">
        <f>IF(N331="snížená",J331,0)</f>
        <v>0</v>
      </c>
      <c r="BG331" s="203">
        <f>IF(N331="zákl. přenesená",J331,0)</f>
        <v>0</v>
      </c>
      <c r="BH331" s="203">
        <f>IF(N331="sníž. přenesená",J331,0)</f>
        <v>0</v>
      </c>
      <c r="BI331" s="203">
        <f>IF(N331="nulová",J331,0)</f>
        <v>0</v>
      </c>
      <c r="BJ331" s="17" t="s">
        <v>80</v>
      </c>
      <c r="BK331" s="203">
        <f>ROUND(I331*H331,2)</f>
        <v>0</v>
      </c>
      <c r="BL331" s="17" t="s">
        <v>166</v>
      </c>
      <c r="BM331" s="202" t="s">
        <v>533</v>
      </c>
    </row>
    <row r="332" spans="1:65" s="13" customFormat="1">
      <c r="B332" s="204"/>
      <c r="C332" s="205"/>
      <c r="D332" s="206" t="s">
        <v>168</v>
      </c>
      <c r="E332" s="207" t="s">
        <v>1</v>
      </c>
      <c r="F332" s="208" t="s">
        <v>534</v>
      </c>
      <c r="G332" s="205"/>
      <c r="H332" s="209">
        <v>100</v>
      </c>
      <c r="I332" s="210"/>
      <c r="J332" s="205"/>
      <c r="K332" s="205"/>
      <c r="L332" s="211"/>
      <c r="M332" s="212"/>
      <c r="N332" s="213"/>
      <c r="O332" s="213"/>
      <c r="P332" s="213"/>
      <c r="Q332" s="213"/>
      <c r="R332" s="213"/>
      <c r="S332" s="213"/>
      <c r="T332" s="214"/>
      <c r="AT332" s="215" t="s">
        <v>168</v>
      </c>
      <c r="AU332" s="215" t="s">
        <v>82</v>
      </c>
      <c r="AV332" s="13" t="s">
        <v>82</v>
      </c>
      <c r="AW332" s="13" t="s">
        <v>30</v>
      </c>
      <c r="AX332" s="13" t="s">
        <v>73</v>
      </c>
      <c r="AY332" s="215" t="s">
        <v>159</v>
      </c>
    </row>
    <row r="333" spans="1:65" s="14" customFormat="1">
      <c r="B333" s="216"/>
      <c r="C333" s="217"/>
      <c r="D333" s="206" t="s">
        <v>168</v>
      </c>
      <c r="E333" s="218" t="s">
        <v>1</v>
      </c>
      <c r="F333" s="219" t="s">
        <v>173</v>
      </c>
      <c r="G333" s="217"/>
      <c r="H333" s="220">
        <v>100</v>
      </c>
      <c r="I333" s="221"/>
      <c r="J333" s="217"/>
      <c r="K333" s="217"/>
      <c r="L333" s="222"/>
      <c r="M333" s="223"/>
      <c r="N333" s="224"/>
      <c r="O333" s="224"/>
      <c r="P333" s="224"/>
      <c r="Q333" s="224"/>
      <c r="R333" s="224"/>
      <c r="S333" s="224"/>
      <c r="T333" s="225"/>
      <c r="AT333" s="226" t="s">
        <v>168</v>
      </c>
      <c r="AU333" s="226" t="s">
        <v>82</v>
      </c>
      <c r="AV333" s="14" t="s">
        <v>166</v>
      </c>
      <c r="AW333" s="14" t="s">
        <v>30</v>
      </c>
      <c r="AX333" s="14" t="s">
        <v>80</v>
      </c>
      <c r="AY333" s="226" t="s">
        <v>159</v>
      </c>
    </row>
    <row r="334" spans="1:65" s="2" customFormat="1" ht="55.5" customHeight="1">
      <c r="A334" s="34"/>
      <c r="B334" s="35"/>
      <c r="C334" s="191" t="s">
        <v>535</v>
      </c>
      <c r="D334" s="191" t="s">
        <v>162</v>
      </c>
      <c r="E334" s="192" t="s">
        <v>536</v>
      </c>
      <c r="F334" s="193" t="s">
        <v>537</v>
      </c>
      <c r="G334" s="194" t="s">
        <v>229</v>
      </c>
      <c r="H334" s="195">
        <v>40</v>
      </c>
      <c r="I334" s="196"/>
      <c r="J334" s="197">
        <f>ROUND(I334*H334,2)</f>
        <v>0</v>
      </c>
      <c r="K334" s="193" t="s">
        <v>177</v>
      </c>
      <c r="L334" s="39"/>
      <c r="M334" s="198" t="s">
        <v>1</v>
      </c>
      <c r="N334" s="199" t="s">
        <v>38</v>
      </c>
      <c r="O334" s="71"/>
      <c r="P334" s="200">
        <f>O334*H334</f>
        <v>0</v>
      </c>
      <c r="Q334" s="200">
        <v>0</v>
      </c>
      <c r="R334" s="200">
        <f>Q334*H334</f>
        <v>0</v>
      </c>
      <c r="S334" s="200">
        <v>0</v>
      </c>
      <c r="T334" s="201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02" t="s">
        <v>166</v>
      </c>
      <c r="AT334" s="202" t="s">
        <v>162</v>
      </c>
      <c r="AU334" s="202" t="s">
        <v>82</v>
      </c>
      <c r="AY334" s="17" t="s">
        <v>159</v>
      </c>
      <c r="BE334" s="203">
        <f>IF(N334="základní",J334,0)</f>
        <v>0</v>
      </c>
      <c r="BF334" s="203">
        <f>IF(N334="snížená",J334,0)</f>
        <v>0</v>
      </c>
      <c r="BG334" s="203">
        <f>IF(N334="zákl. přenesená",J334,0)</f>
        <v>0</v>
      </c>
      <c r="BH334" s="203">
        <f>IF(N334="sníž. přenesená",J334,0)</f>
        <v>0</v>
      </c>
      <c r="BI334" s="203">
        <f>IF(N334="nulová",J334,0)</f>
        <v>0</v>
      </c>
      <c r="BJ334" s="17" t="s">
        <v>80</v>
      </c>
      <c r="BK334" s="203">
        <f>ROUND(I334*H334,2)</f>
        <v>0</v>
      </c>
      <c r="BL334" s="17" t="s">
        <v>166</v>
      </c>
      <c r="BM334" s="202" t="s">
        <v>538</v>
      </c>
    </row>
    <row r="335" spans="1:65" s="13" customFormat="1">
      <c r="B335" s="204"/>
      <c r="C335" s="205"/>
      <c r="D335" s="206" t="s">
        <v>168</v>
      </c>
      <c r="E335" s="207" t="s">
        <v>1</v>
      </c>
      <c r="F335" s="208" t="s">
        <v>539</v>
      </c>
      <c r="G335" s="205"/>
      <c r="H335" s="209">
        <v>40</v>
      </c>
      <c r="I335" s="210"/>
      <c r="J335" s="205"/>
      <c r="K335" s="205"/>
      <c r="L335" s="211"/>
      <c r="M335" s="212"/>
      <c r="N335" s="213"/>
      <c r="O335" s="213"/>
      <c r="P335" s="213"/>
      <c r="Q335" s="213"/>
      <c r="R335" s="213"/>
      <c r="S335" s="213"/>
      <c r="T335" s="214"/>
      <c r="AT335" s="215" t="s">
        <v>168</v>
      </c>
      <c r="AU335" s="215" t="s">
        <v>82</v>
      </c>
      <c r="AV335" s="13" t="s">
        <v>82</v>
      </c>
      <c r="AW335" s="13" t="s">
        <v>30</v>
      </c>
      <c r="AX335" s="13" t="s">
        <v>73</v>
      </c>
      <c r="AY335" s="215" t="s">
        <v>159</v>
      </c>
    </row>
    <row r="336" spans="1:65" s="14" customFormat="1">
      <c r="B336" s="216"/>
      <c r="C336" s="217"/>
      <c r="D336" s="206" t="s">
        <v>168</v>
      </c>
      <c r="E336" s="218" t="s">
        <v>1</v>
      </c>
      <c r="F336" s="219" t="s">
        <v>173</v>
      </c>
      <c r="G336" s="217"/>
      <c r="H336" s="220">
        <v>40</v>
      </c>
      <c r="I336" s="221"/>
      <c r="J336" s="217"/>
      <c r="K336" s="217"/>
      <c r="L336" s="222"/>
      <c r="M336" s="223"/>
      <c r="N336" s="224"/>
      <c r="O336" s="224"/>
      <c r="P336" s="224"/>
      <c r="Q336" s="224"/>
      <c r="R336" s="224"/>
      <c r="S336" s="224"/>
      <c r="T336" s="225"/>
      <c r="AT336" s="226" t="s">
        <v>168</v>
      </c>
      <c r="AU336" s="226" t="s">
        <v>82</v>
      </c>
      <c r="AV336" s="14" t="s">
        <v>166</v>
      </c>
      <c r="AW336" s="14" t="s">
        <v>30</v>
      </c>
      <c r="AX336" s="14" t="s">
        <v>80</v>
      </c>
      <c r="AY336" s="226" t="s">
        <v>159</v>
      </c>
    </row>
    <row r="337" spans="1:65" s="2" customFormat="1" ht="60">
      <c r="A337" s="34"/>
      <c r="B337" s="35"/>
      <c r="C337" s="191" t="s">
        <v>540</v>
      </c>
      <c r="D337" s="191" t="s">
        <v>162</v>
      </c>
      <c r="E337" s="192" t="s">
        <v>541</v>
      </c>
      <c r="F337" s="193" t="s">
        <v>542</v>
      </c>
      <c r="G337" s="194" t="s">
        <v>229</v>
      </c>
      <c r="H337" s="195">
        <v>360</v>
      </c>
      <c r="I337" s="196"/>
      <c r="J337" s="197">
        <f>ROUND(I337*H337,2)</f>
        <v>0</v>
      </c>
      <c r="K337" s="193" t="s">
        <v>177</v>
      </c>
      <c r="L337" s="39"/>
      <c r="M337" s="198" t="s">
        <v>1</v>
      </c>
      <c r="N337" s="199" t="s">
        <v>38</v>
      </c>
      <c r="O337" s="71"/>
      <c r="P337" s="200">
        <f>O337*H337</f>
        <v>0</v>
      </c>
      <c r="Q337" s="200">
        <v>0</v>
      </c>
      <c r="R337" s="200">
        <f>Q337*H337</f>
        <v>0</v>
      </c>
      <c r="S337" s="200">
        <v>0</v>
      </c>
      <c r="T337" s="201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02" t="s">
        <v>166</v>
      </c>
      <c r="AT337" s="202" t="s">
        <v>162</v>
      </c>
      <c r="AU337" s="202" t="s">
        <v>82</v>
      </c>
      <c r="AY337" s="17" t="s">
        <v>159</v>
      </c>
      <c r="BE337" s="203">
        <f>IF(N337="základní",J337,0)</f>
        <v>0</v>
      </c>
      <c r="BF337" s="203">
        <f>IF(N337="snížená",J337,0)</f>
        <v>0</v>
      </c>
      <c r="BG337" s="203">
        <f>IF(N337="zákl. přenesená",J337,0)</f>
        <v>0</v>
      </c>
      <c r="BH337" s="203">
        <f>IF(N337="sníž. přenesená",J337,0)</f>
        <v>0</v>
      </c>
      <c r="BI337" s="203">
        <f>IF(N337="nulová",J337,0)</f>
        <v>0</v>
      </c>
      <c r="BJ337" s="17" t="s">
        <v>80</v>
      </c>
      <c r="BK337" s="203">
        <f>ROUND(I337*H337,2)</f>
        <v>0</v>
      </c>
      <c r="BL337" s="17" t="s">
        <v>166</v>
      </c>
      <c r="BM337" s="202" t="s">
        <v>543</v>
      </c>
    </row>
    <row r="338" spans="1:65" s="13" customFormat="1">
      <c r="B338" s="204"/>
      <c r="C338" s="205"/>
      <c r="D338" s="206" t="s">
        <v>168</v>
      </c>
      <c r="E338" s="207" t="s">
        <v>1</v>
      </c>
      <c r="F338" s="208" t="s">
        <v>544</v>
      </c>
      <c r="G338" s="205"/>
      <c r="H338" s="209">
        <v>360</v>
      </c>
      <c r="I338" s="210"/>
      <c r="J338" s="205"/>
      <c r="K338" s="205"/>
      <c r="L338" s="211"/>
      <c r="M338" s="212"/>
      <c r="N338" s="213"/>
      <c r="O338" s="213"/>
      <c r="P338" s="213"/>
      <c r="Q338" s="213"/>
      <c r="R338" s="213"/>
      <c r="S338" s="213"/>
      <c r="T338" s="214"/>
      <c r="AT338" s="215" t="s">
        <v>168</v>
      </c>
      <c r="AU338" s="215" t="s">
        <v>82</v>
      </c>
      <c r="AV338" s="13" t="s">
        <v>82</v>
      </c>
      <c r="AW338" s="13" t="s">
        <v>30</v>
      </c>
      <c r="AX338" s="13" t="s">
        <v>73</v>
      </c>
      <c r="AY338" s="215" t="s">
        <v>159</v>
      </c>
    </row>
    <row r="339" spans="1:65" s="14" customFormat="1">
      <c r="B339" s="216"/>
      <c r="C339" s="217"/>
      <c r="D339" s="206" t="s">
        <v>168</v>
      </c>
      <c r="E339" s="218" t="s">
        <v>1</v>
      </c>
      <c r="F339" s="219" t="s">
        <v>173</v>
      </c>
      <c r="G339" s="217"/>
      <c r="H339" s="220">
        <v>360</v>
      </c>
      <c r="I339" s="221"/>
      <c r="J339" s="217"/>
      <c r="K339" s="217"/>
      <c r="L339" s="222"/>
      <c r="M339" s="223"/>
      <c r="N339" s="224"/>
      <c r="O339" s="224"/>
      <c r="P339" s="224"/>
      <c r="Q339" s="224"/>
      <c r="R339" s="224"/>
      <c r="S339" s="224"/>
      <c r="T339" s="225"/>
      <c r="AT339" s="226" t="s">
        <v>168</v>
      </c>
      <c r="AU339" s="226" t="s">
        <v>82</v>
      </c>
      <c r="AV339" s="14" t="s">
        <v>166</v>
      </c>
      <c r="AW339" s="14" t="s">
        <v>30</v>
      </c>
      <c r="AX339" s="14" t="s">
        <v>80</v>
      </c>
      <c r="AY339" s="226" t="s">
        <v>159</v>
      </c>
    </row>
    <row r="340" spans="1:65" s="2" customFormat="1" ht="66.75" customHeight="1">
      <c r="A340" s="34"/>
      <c r="B340" s="35"/>
      <c r="C340" s="191" t="s">
        <v>545</v>
      </c>
      <c r="D340" s="191" t="s">
        <v>162</v>
      </c>
      <c r="E340" s="192" t="s">
        <v>546</v>
      </c>
      <c r="F340" s="193" t="s">
        <v>547</v>
      </c>
      <c r="G340" s="194" t="s">
        <v>176</v>
      </c>
      <c r="H340" s="195">
        <v>493.55</v>
      </c>
      <c r="I340" s="196"/>
      <c r="J340" s="197">
        <f>ROUND(I340*H340,2)</f>
        <v>0</v>
      </c>
      <c r="K340" s="193" t="s">
        <v>177</v>
      </c>
      <c r="L340" s="39"/>
      <c r="M340" s="198" t="s">
        <v>1</v>
      </c>
      <c r="N340" s="199" t="s">
        <v>38</v>
      </c>
      <c r="O340" s="71"/>
      <c r="P340" s="200">
        <f>O340*H340</f>
        <v>0</v>
      </c>
      <c r="Q340" s="200">
        <v>0</v>
      </c>
      <c r="R340" s="200">
        <f>Q340*H340</f>
        <v>0</v>
      </c>
      <c r="S340" s="200">
        <v>0</v>
      </c>
      <c r="T340" s="201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02" t="s">
        <v>166</v>
      </c>
      <c r="AT340" s="202" t="s">
        <v>162</v>
      </c>
      <c r="AU340" s="202" t="s">
        <v>82</v>
      </c>
      <c r="AY340" s="17" t="s">
        <v>159</v>
      </c>
      <c r="BE340" s="203">
        <f>IF(N340="základní",J340,0)</f>
        <v>0</v>
      </c>
      <c r="BF340" s="203">
        <f>IF(N340="snížená",J340,0)</f>
        <v>0</v>
      </c>
      <c r="BG340" s="203">
        <f>IF(N340="zákl. přenesená",J340,0)</f>
        <v>0</v>
      </c>
      <c r="BH340" s="203">
        <f>IF(N340="sníž. přenesená",J340,0)</f>
        <v>0</v>
      </c>
      <c r="BI340" s="203">
        <f>IF(N340="nulová",J340,0)</f>
        <v>0</v>
      </c>
      <c r="BJ340" s="17" t="s">
        <v>80</v>
      </c>
      <c r="BK340" s="203">
        <f>ROUND(I340*H340,2)</f>
        <v>0</v>
      </c>
      <c r="BL340" s="17" t="s">
        <v>166</v>
      </c>
      <c r="BM340" s="202" t="s">
        <v>548</v>
      </c>
    </row>
    <row r="341" spans="1:65" s="13" customFormat="1">
      <c r="B341" s="204"/>
      <c r="C341" s="205"/>
      <c r="D341" s="206" t="s">
        <v>168</v>
      </c>
      <c r="E341" s="207" t="s">
        <v>1</v>
      </c>
      <c r="F341" s="208" t="s">
        <v>549</v>
      </c>
      <c r="G341" s="205"/>
      <c r="H341" s="209">
        <v>245</v>
      </c>
      <c r="I341" s="210"/>
      <c r="J341" s="205"/>
      <c r="K341" s="205"/>
      <c r="L341" s="211"/>
      <c r="M341" s="212"/>
      <c r="N341" s="213"/>
      <c r="O341" s="213"/>
      <c r="P341" s="213"/>
      <c r="Q341" s="213"/>
      <c r="R341" s="213"/>
      <c r="S341" s="213"/>
      <c r="T341" s="214"/>
      <c r="AT341" s="215" t="s">
        <v>168</v>
      </c>
      <c r="AU341" s="215" t="s">
        <v>82</v>
      </c>
      <c r="AV341" s="13" t="s">
        <v>82</v>
      </c>
      <c r="AW341" s="13" t="s">
        <v>30</v>
      </c>
      <c r="AX341" s="13" t="s">
        <v>73</v>
      </c>
      <c r="AY341" s="215" t="s">
        <v>159</v>
      </c>
    </row>
    <row r="342" spans="1:65" s="13" customFormat="1">
      <c r="B342" s="204"/>
      <c r="C342" s="205"/>
      <c r="D342" s="206" t="s">
        <v>168</v>
      </c>
      <c r="E342" s="207" t="s">
        <v>1</v>
      </c>
      <c r="F342" s="208" t="s">
        <v>550</v>
      </c>
      <c r="G342" s="205"/>
      <c r="H342" s="209">
        <v>183.75</v>
      </c>
      <c r="I342" s="210"/>
      <c r="J342" s="205"/>
      <c r="K342" s="205"/>
      <c r="L342" s="211"/>
      <c r="M342" s="212"/>
      <c r="N342" s="213"/>
      <c r="O342" s="213"/>
      <c r="P342" s="213"/>
      <c r="Q342" s="213"/>
      <c r="R342" s="213"/>
      <c r="S342" s="213"/>
      <c r="T342" s="214"/>
      <c r="AT342" s="215" t="s">
        <v>168</v>
      </c>
      <c r="AU342" s="215" t="s">
        <v>82</v>
      </c>
      <c r="AV342" s="13" t="s">
        <v>82</v>
      </c>
      <c r="AW342" s="13" t="s">
        <v>30</v>
      </c>
      <c r="AX342" s="13" t="s">
        <v>73</v>
      </c>
      <c r="AY342" s="215" t="s">
        <v>159</v>
      </c>
    </row>
    <row r="343" spans="1:65" s="13" customFormat="1">
      <c r="B343" s="204"/>
      <c r="C343" s="205"/>
      <c r="D343" s="206" t="s">
        <v>168</v>
      </c>
      <c r="E343" s="207" t="s">
        <v>1</v>
      </c>
      <c r="F343" s="208" t="s">
        <v>551</v>
      </c>
      <c r="G343" s="205"/>
      <c r="H343" s="209">
        <v>64.8</v>
      </c>
      <c r="I343" s="210"/>
      <c r="J343" s="205"/>
      <c r="K343" s="205"/>
      <c r="L343" s="211"/>
      <c r="M343" s="212"/>
      <c r="N343" s="213"/>
      <c r="O343" s="213"/>
      <c r="P343" s="213"/>
      <c r="Q343" s="213"/>
      <c r="R343" s="213"/>
      <c r="S343" s="213"/>
      <c r="T343" s="214"/>
      <c r="AT343" s="215" t="s">
        <v>168</v>
      </c>
      <c r="AU343" s="215" t="s">
        <v>82</v>
      </c>
      <c r="AV343" s="13" t="s">
        <v>82</v>
      </c>
      <c r="AW343" s="13" t="s">
        <v>30</v>
      </c>
      <c r="AX343" s="13" t="s">
        <v>73</v>
      </c>
      <c r="AY343" s="215" t="s">
        <v>159</v>
      </c>
    </row>
    <row r="344" spans="1:65" s="14" customFormat="1">
      <c r="B344" s="216"/>
      <c r="C344" s="217"/>
      <c r="D344" s="206" t="s">
        <v>168</v>
      </c>
      <c r="E344" s="218" t="s">
        <v>1</v>
      </c>
      <c r="F344" s="219" t="s">
        <v>173</v>
      </c>
      <c r="G344" s="217"/>
      <c r="H344" s="220">
        <v>493.55</v>
      </c>
      <c r="I344" s="221"/>
      <c r="J344" s="217"/>
      <c r="K344" s="217"/>
      <c r="L344" s="222"/>
      <c r="M344" s="223"/>
      <c r="N344" s="224"/>
      <c r="O344" s="224"/>
      <c r="P344" s="224"/>
      <c r="Q344" s="224"/>
      <c r="R344" s="224"/>
      <c r="S344" s="224"/>
      <c r="T344" s="225"/>
      <c r="AT344" s="226" t="s">
        <v>168</v>
      </c>
      <c r="AU344" s="226" t="s">
        <v>82</v>
      </c>
      <c r="AV344" s="14" t="s">
        <v>166</v>
      </c>
      <c r="AW344" s="14" t="s">
        <v>30</v>
      </c>
      <c r="AX344" s="14" t="s">
        <v>80</v>
      </c>
      <c r="AY344" s="226" t="s">
        <v>159</v>
      </c>
    </row>
    <row r="345" spans="1:65" s="2" customFormat="1" ht="55.5" customHeight="1">
      <c r="A345" s="34"/>
      <c r="B345" s="35"/>
      <c r="C345" s="191" t="s">
        <v>240</v>
      </c>
      <c r="D345" s="191" t="s">
        <v>162</v>
      </c>
      <c r="E345" s="192" t="s">
        <v>272</v>
      </c>
      <c r="F345" s="193" t="s">
        <v>273</v>
      </c>
      <c r="G345" s="194" t="s">
        <v>165</v>
      </c>
      <c r="H345" s="195">
        <v>450</v>
      </c>
      <c r="I345" s="196"/>
      <c r="J345" s="197">
        <f>ROUND(I345*H345,2)</f>
        <v>0</v>
      </c>
      <c r="K345" s="193" t="s">
        <v>177</v>
      </c>
      <c r="L345" s="39"/>
      <c r="M345" s="198" t="s">
        <v>1</v>
      </c>
      <c r="N345" s="199" t="s">
        <v>38</v>
      </c>
      <c r="O345" s="71"/>
      <c r="P345" s="200">
        <f>O345*H345</f>
        <v>0</v>
      </c>
      <c r="Q345" s="200">
        <v>0</v>
      </c>
      <c r="R345" s="200">
        <f>Q345*H345</f>
        <v>0</v>
      </c>
      <c r="S345" s="200">
        <v>0</v>
      </c>
      <c r="T345" s="201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02" t="s">
        <v>166</v>
      </c>
      <c r="AT345" s="202" t="s">
        <v>162</v>
      </c>
      <c r="AU345" s="202" t="s">
        <v>82</v>
      </c>
      <c r="AY345" s="17" t="s">
        <v>159</v>
      </c>
      <c r="BE345" s="203">
        <f>IF(N345="základní",J345,0)</f>
        <v>0</v>
      </c>
      <c r="BF345" s="203">
        <f>IF(N345="snížená",J345,0)</f>
        <v>0</v>
      </c>
      <c r="BG345" s="203">
        <f>IF(N345="zákl. přenesená",J345,0)</f>
        <v>0</v>
      </c>
      <c r="BH345" s="203">
        <f>IF(N345="sníž. přenesená",J345,0)</f>
        <v>0</v>
      </c>
      <c r="BI345" s="203">
        <f>IF(N345="nulová",J345,0)</f>
        <v>0</v>
      </c>
      <c r="BJ345" s="17" t="s">
        <v>80</v>
      </c>
      <c r="BK345" s="203">
        <f>ROUND(I345*H345,2)</f>
        <v>0</v>
      </c>
      <c r="BL345" s="17" t="s">
        <v>166</v>
      </c>
      <c r="BM345" s="202" t="s">
        <v>552</v>
      </c>
    </row>
    <row r="346" spans="1:65" s="13" customFormat="1">
      <c r="B346" s="204"/>
      <c r="C346" s="205"/>
      <c r="D346" s="206" t="s">
        <v>168</v>
      </c>
      <c r="E346" s="207" t="s">
        <v>1</v>
      </c>
      <c r="F346" s="208" t="s">
        <v>553</v>
      </c>
      <c r="G346" s="205"/>
      <c r="H346" s="209">
        <v>450</v>
      </c>
      <c r="I346" s="210"/>
      <c r="J346" s="205"/>
      <c r="K346" s="205"/>
      <c r="L346" s="211"/>
      <c r="M346" s="212"/>
      <c r="N346" s="213"/>
      <c r="O346" s="213"/>
      <c r="P346" s="213"/>
      <c r="Q346" s="213"/>
      <c r="R346" s="213"/>
      <c r="S346" s="213"/>
      <c r="T346" s="214"/>
      <c r="AT346" s="215" t="s">
        <v>168</v>
      </c>
      <c r="AU346" s="215" t="s">
        <v>82</v>
      </c>
      <c r="AV346" s="13" t="s">
        <v>82</v>
      </c>
      <c r="AW346" s="13" t="s">
        <v>30</v>
      </c>
      <c r="AX346" s="13" t="s">
        <v>73</v>
      </c>
      <c r="AY346" s="215" t="s">
        <v>159</v>
      </c>
    </row>
    <row r="347" spans="1:65" s="14" customFormat="1">
      <c r="B347" s="216"/>
      <c r="C347" s="217"/>
      <c r="D347" s="206" t="s">
        <v>168</v>
      </c>
      <c r="E347" s="218" t="s">
        <v>1</v>
      </c>
      <c r="F347" s="219" t="s">
        <v>173</v>
      </c>
      <c r="G347" s="217"/>
      <c r="H347" s="220">
        <v>450</v>
      </c>
      <c r="I347" s="221"/>
      <c r="J347" s="217"/>
      <c r="K347" s="217"/>
      <c r="L347" s="222"/>
      <c r="M347" s="223"/>
      <c r="N347" s="224"/>
      <c r="O347" s="224"/>
      <c r="P347" s="224"/>
      <c r="Q347" s="224"/>
      <c r="R347" s="224"/>
      <c r="S347" s="224"/>
      <c r="T347" s="225"/>
      <c r="AT347" s="226" t="s">
        <v>168</v>
      </c>
      <c r="AU347" s="226" t="s">
        <v>82</v>
      </c>
      <c r="AV347" s="14" t="s">
        <v>166</v>
      </c>
      <c r="AW347" s="14" t="s">
        <v>30</v>
      </c>
      <c r="AX347" s="14" t="s">
        <v>80</v>
      </c>
      <c r="AY347" s="226" t="s">
        <v>159</v>
      </c>
    </row>
    <row r="348" spans="1:65" s="2" customFormat="1" ht="21.75" customHeight="1">
      <c r="A348" s="34"/>
      <c r="B348" s="35"/>
      <c r="C348" s="227" t="s">
        <v>554</v>
      </c>
      <c r="D348" s="227" t="s">
        <v>188</v>
      </c>
      <c r="E348" s="228" t="s">
        <v>555</v>
      </c>
      <c r="F348" s="229" t="s">
        <v>556</v>
      </c>
      <c r="G348" s="230" t="s">
        <v>176</v>
      </c>
      <c r="H348" s="231">
        <v>37.625</v>
      </c>
      <c r="I348" s="232"/>
      <c r="J348" s="233">
        <f>ROUND(I348*H348,2)</f>
        <v>0</v>
      </c>
      <c r="K348" s="229" t="s">
        <v>177</v>
      </c>
      <c r="L348" s="234"/>
      <c r="M348" s="235" t="s">
        <v>1</v>
      </c>
      <c r="N348" s="236" t="s">
        <v>38</v>
      </c>
      <c r="O348" s="71"/>
      <c r="P348" s="200">
        <f>O348*H348</f>
        <v>0</v>
      </c>
      <c r="Q348" s="200">
        <v>2.234</v>
      </c>
      <c r="R348" s="200">
        <f>Q348*H348</f>
        <v>84.054249999999996</v>
      </c>
      <c r="S348" s="200">
        <v>0</v>
      </c>
      <c r="T348" s="201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02" t="s">
        <v>192</v>
      </c>
      <c r="AT348" s="202" t="s">
        <v>188</v>
      </c>
      <c r="AU348" s="202" t="s">
        <v>82</v>
      </c>
      <c r="AY348" s="17" t="s">
        <v>159</v>
      </c>
      <c r="BE348" s="203">
        <f>IF(N348="základní",J348,0)</f>
        <v>0</v>
      </c>
      <c r="BF348" s="203">
        <f>IF(N348="snížená",J348,0)</f>
        <v>0</v>
      </c>
      <c r="BG348" s="203">
        <f>IF(N348="zákl. přenesená",J348,0)</f>
        <v>0</v>
      </c>
      <c r="BH348" s="203">
        <f>IF(N348="sníž. přenesená",J348,0)</f>
        <v>0</v>
      </c>
      <c r="BI348" s="203">
        <f>IF(N348="nulová",J348,0)</f>
        <v>0</v>
      </c>
      <c r="BJ348" s="17" t="s">
        <v>80</v>
      </c>
      <c r="BK348" s="203">
        <f>ROUND(I348*H348,2)</f>
        <v>0</v>
      </c>
      <c r="BL348" s="17" t="s">
        <v>166</v>
      </c>
      <c r="BM348" s="202" t="s">
        <v>557</v>
      </c>
    </row>
    <row r="349" spans="1:65" s="13" customFormat="1">
      <c r="B349" s="204"/>
      <c r="C349" s="205"/>
      <c r="D349" s="206" t="s">
        <v>168</v>
      </c>
      <c r="E349" s="207" t="s">
        <v>1</v>
      </c>
      <c r="F349" s="208" t="s">
        <v>558</v>
      </c>
      <c r="G349" s="205"/>
      <c r="H349" s="209">
        <v>10.8</v>
      </c>
      <c r="I349" s="210"/>
      <c r="J349" s="205"/>
      <c r="K349" s="205"/>
      <c r="L349" s="211"/>
      <c r="M349" s="212"/>
      <c r="N349" s="213"/>
      <c r="O349" s="213"/>
      <c r="P349" s="213"/>
      <c r="Q349" s="213"/>
      <c r="R349" s="213"/>
      <c r="S349" s="213"/>
      <c r="T349" s="214"/>
      <c r="AT349" s="215" t="s">
        <v>168</v>
      </c>
      <c r="AU349" s="215" t="s">
        <v>82</v>
      </c>
      <c r="AV349" s="13" t="s">
        <v>82</v>
      </c>
      <c r="AW349" s="13" t="s">
        <v>30</v>
      </c>
      <c r="AX349" s="13" t="s">
        <v>73</v>
      </c>
      <c r="AY349" s="215" t="s">
        <v>159</v>
      </c>
    </row>
    <row r="350" spans="1:65" s="13" customFormat="1">
      <c r="B350" s="204"/>
      <c r="C350" s="205"/>
      <c r="D350" s="206" t="s">
        <v>168</v>
      </c>
      <c r="E350" s="207" t="s">
        <v>1</v>
      </c>
      <c r="F350" s="208" t="s">
        <v>559</v>
      </c>
      <c r="G350" s="205"/>
      <c r="H350" s="209">
        <v>19.62</v>
      </c>
      <c r="I350" s="210"/>
      <c r="J350" s="205"/>
      <c r="K350" s="205"/>
      <c r="L350" s="211"/>
      <c r="M350" s="212"/>
      <c r="N350" s="213"/>
      <c r="O350" s="213"/>
      <c r="P350" s="213"/>
      <c r="Q350" s="213"/>
      <c r="R350" s="213"/>
      <c r="S350" s="213"/>
      <c r="T350" s="214"/>
      <c r="AT350" s="215" t="s">
        <v>168</v>
      </c>
      <c r="AU350" s="215" t="s">
        <v>82</v>
      </c>
      <c r="AV350" s="13" t="s">
        <v>82</v>
      </c>
      <c r="AW350" s="13" t="s">
        <v>30</v>
      </c>
      <c r="AX350" s="13" t="s">
        <v>73</v>
      </c>
      <c r="AY350" s="215" t="s">
        <v>159</v>
      </c>
    </row>
    <row r="351" spans="1:65" s="13" customFormat="1">
      <c r="B351" s="204"/>
      <c r="C351" s="205"/>
      <c r="D351" s="206" t="s">
        <v>168</v>
      </c>
      <c r="E351" s="207" t="s">
        <v>1</v>
      </c>
      <c r="F351" s="208" t="s">
        <v>560</v>
      </c>
      <c r="G351" s="205"/>
      <c r="H351" s="209">
        <v>1.2</v>
      </c>
      <c r="I351" s="210"/>
      <c r="J351" s="205"/>
      <c r="K351" s="205"/>
      <c r="L351" s="211"/>
      <c r="M351" s="212"/>
      <c r="N351" s="213"/>
      <c r="O351" s="213"/>
      <c r="P351" s="213"/>
      <c r="Q351" s="213"/>
      <c r="R351" s="213"/>
      <c r="S351" s="213"/>
      <c r="T351" s="214"/>
      <c r="AT351" s="215" t="s">
        <v>168</v>
      </c>
      <c r="AU351" s="215" t="s">
        <v>82</v>
      </c>
      <c r="AV351" s="13" t="s">
        <v>82</v>
      </c>
      <c r="AW351" s="13" t="s">
        <v>30</v>
      </c>
      <c r="AX351" s="13" t="s">
        <v>73</v>
      </c>
      <c r="AY351" s="215" t="s">
        <v>159</v>
      </c>
    </row>
    <row r="352" spans="1:65" s="13" customFormat="1">
      <c r="B352" s="204"/>
      <c r="C352" s="205"/>
      <c r="D352" s="206" t="s">
        <v>168</v>
      </c>
      <c r="E352" s="207" t="s">
        <v>1</v>
      </c>
      <c r="F352" s="208" t="s">
        <v>561</v>
      </c>
      <c r="G352" s="205"/>
      <c r="H352" s="209">
        <v>6.0049999999999999</v>
      </c>
      <c r="I352" s="210"/>
      <c r="J352" s="205"/>
      <c r="K352" s="205"/>
      <c r="L352" s="211"/>
      <c r="M352" s="212"/>
      <c r="N352" s="213"/>
      <c r="O352" s="213"/>
      <c r="P352" s="213"/>
      <c r="Q352" s="213"/>
      <c r="R352" s="213"/>
      <c r="S352" s="213"/>
      <c r="T352" s="214"/>
      <c r="AT352" s="215" t="s">
        <v>168</v>
      </c>
      <c r="AU352" s="215" t="s">
        <v>82</v>
      </c>
      <c r="AV352" s="13" t="s">
        <v>82</v>
      </c>
      <c r="AW352" s="13" t="s">
        <v>30</v>
      </c>
      <c r="AX352" s="13" t="s">
        <v>73</v>
      </c>
      <c r="AY352" s="215" t="s">
        <v>159</v>
      </c>
    </row>
    <row r="353" spans="1:65" s="14" customFormat="1">
      <c r="B353" s="216"/>
      <c r="C353" s="217"/>
      <c r="D353" s="206" t="s">
        <v>168</v>
      </c>
      <c r="E353" s="218" t="s">
        <v>1</v>
      </c>
      <c r="F353" s="219" t="s">
        <v>173</v>
      </c>
      <c r="G353" s="217"/>
      <c r="H353" s="220">
        <v>37.625</v>
      </c>
      <c r="I353" s="221"/>
      <c r="J353" s="217"/>
      <c r="K353" s="217"/>
      <c r="L353" s="222"/>
      <c r="M353" s="223"/>
      <c r="N353" s="224"/>
      <c r="O353" s="224"/>
      <c r="P353" s="224"/>
      <c r="Q353" s="224"/>
      <c r="R353" s="224"/>
      <c r="S353" s="224"/>
      <c r="T353" s="225"/>
      <c r="AT353" s="226" t="s">
        <v>168</v>
      </c>
      <c r="AU353" s="226" t="s">
        <v>82</v>
      </c>
      <c r="AV353" s="14" t="s">
        <v>166</v>
      </c>
      <c r="AW353" s="14" t="s">
        <v>30</v>
      </c>
      <c r="AX353" s="14" t="s">
        <v>80</v>
      </c>
      <c r="AY353" s="226" t="s">
        <v>159</v>
      </c>
    </row>
    <row r="354" spans="1:65" s="2" customFormat="1" ht="16.5" customHeight="1">
      <c r="A354" s="34"/>
      <c r="B354" s="35"/>
      <c r="C354" s="227" t="s">
        <v>562</v>
      </c>
      <c r="D354" s="227" t="s">
        <v>188</v>
      </c>
      <c r="E354" s="228" t="s">
        <v>563</v>
      </c>
      <c r="F354" s="229" t="s">
        <v>564</v>
      </c>
      <c r="G354" s="230" t="s">
        <v>198</v>
      </c>
      <c r="H354" s="231">
        <v>405</v>
      </c>
      <c r="I354" s="232"/>
      <c r="J354" s="233">
        <f>ROUND(I354*H354,2)</f>
        <v>0</v>
      </c>
      <c r="K354" s="229" t="s">
        <v>177</v>
      </c>
      <c r="L354" s="234"/>
      <c r="M354" s="235" t="s">
        <v>1</v>
      </c>
      <c r="N354" s="236" t="s">
        <v>38</v>
      </c>
      <c r="O354" s="71"/>
      <c r="P354" s="200">
        <f>O354*H354</f>
        <v>0</v>
      </c>
      <c r="Q354" s="200">
        <v>0.13200000000000001</v>
      </c>
      <c r="R354" s="200">
        <f>Q354*H354</f>
        <v>53.46</v>
      </c>
      <c r="S354" s="200">
        <v>0</v>
      </c>
      <c r="T354" s="201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02" t="s">
        <v>192</v>
      </c>
      <c r="AT354" s="202" t="s">
        <v>188</v>
      </c>
      <c r="AU354" s="202" t="s">
        <v>82</v>
      </c>
      <c r="AY354" s="17" t="s">
        <v>159</v>
      </c>
      <c r="BE354" s="203">
        <f>IF(N354="základní",J354,0)</f>
        <v>0</v>
      </c>
      <c r="BF354" s="203">
        <f>IF(N354="snížená",J354,0)</f>
        <v>0</v>
      </c>
      <c r="BG354" s="203">
        <f>IF(N354="zákl. přenesená",J354,0)</f>
        <v>0</v>
      </c>
      <c r="BH354" s="203">
        <f>IF(N354="sníž. přenesená",J354,0)</f>
        <v>0</v>
      </c>
      <c r="BI354" s="203">
        <f>IF(N354="nulová",J354,0)</f>
        <v>0</v>
      </c>
      <c r="BJ354" s="17" t="s">
        <v>80</v>
      </c>
      <c r="BK354" s="203">
        <f>ROUND(I354*H354,2)</f>
        <v>0</v>
      </c>
      <c r="BL354" s="17" t="s">
        <v>166</v>
      </c>
      <c r="BM354" s="202" t="s">
        <v>565</v>
      </c>
    </row>
    <row r="355" spans="1:65" s="13" customFormat="1">
      <c r="B355" s="204"/>
      <c r="C355" s="205"/>
      <c r="D355" s="206" t="s">
        <v>168</v>
      </c>
      <c r="E355" s="207" t="s">
        <v>1</v>
      </c>
      <c r="F355" s="208" t="s">
        <v>566</v>
      </c>
      <c r="G355" s="205"/>
      <c r="H355" s="209">
        <v>364</v>
      </c>
      <c r="I355" s="210"/>
      <c r="J355" s="205"/>
      <c r="K355" s="205"/>
      <c r="L355" s="211"/>
      <c r="M355" s="212"/>
      <c r="N355" s="213"/>
      <c r="O355" s="213"/>
      <c r="P355" s="213"/>
      <c r="Q355" s="213"/>
      <c r="R355" s="213"/>
      <c r="S355" s="213"/>
      <c r="T355" s="214"/>
      <c r="AT355" s="215" t="s">
        <v>168</v>
      </c>
      <c r="AU355" s="215" t="s">
        <v>82</v>
      </c>
      <c r="AV355" s="13" t="s">
        <v>82</v>
      </c>
      <c r="AW355" s="13" t="s">
        <v>30</v>
      </c>
      <c r="AX355" s="13" t="s">
        <v>73</v>
      </c>
      <c r="AY355" s="215" t="s">
        <v>159</v>
      </c>
    </row>
    <row r="356" spans="1:65" s="13" customFormat="1">
      <c r="B356" s="204"/>
      <c r="C356" s="205"/>
      <c r="D356" s="206" t="s">
        <v>168</v>
      </c>
      <c r="E356" s="207" t="s">
        <v>1</v>
      </c>
      <c r="F356" s="208" t="s">
        <v>505</v>
      </c>
      <c r="G356" s="205"/>
      <c r="H356" s="209">
        <v>41</v>
      </c>
      <c r="I356" s="210"/>
      <c r="J356" s="205"/>
      <c r="K356" s="205"/>
      <c r="L356" s="211"/>
      <c r="M356" s="212"/>
      <c r="N356" s="213"/>
      <c r="O356" s="213"/>
      <c r="P356" s="213"/>
      <c r="Q356" s="213"/>
      <c r="R356" s="213"/>
      <c r="S356" s="213"/>
      <c r="T356" s="214"/>
      <c r="AT356" s="215" t="s">
        <v>168</v>
      </c>
      <c r="AU356" s="215" t="s">
        <v>82</v>
      </c>
      <c r="AV356" s="13" t="s">
        <v>82</v>
      </c>
      <c r="AW356" s="13" t="s">
        <v>30</v>
      </c>
      <c r="AX356" s="13" t="s">
        <v>73</v>
      </c>
      <c r="AY356" s="215" t="s">
        <v>159</v>
      </c>
    </row>
    <row r="357" spans="1:65" s="14" customFormat="1">
      <c r="B357" s="216"/>
      <c r="C357" s="217"/>
      <c r="D357" s="206" t="s">
        <v>168</v>
      </c>
      <c r="E357" s="218" t="s">
        <v>1</v>
      </c>
      <c r="F357" s="219" t="s">
        <v>173</v>
      </c>
      <c r="G357" s="217"/>
      <c r="H357" s="220">
        <v>405</v>
      </c>
      <c r="I357" s="221"/>
      <c r="J357" s="217"/>
      <c r="K357" s="217"/>
      <c r="L357" s="222"/>
      <c r="M357" s="223"/>
      <c r="N357" s="224"/>
      <c r="O357" s="224"/>
      <c r="P357" s="224"/>
      <c r="Q357" s="224"/>
      <c r="R357" s="224"/>
      <c r="S357" s="224"/>
      <c r="T357" s="225"/>
      <c r="AT357" s="226" t="s">
        <v>168</v>
      </c>
      <c r="AU357" s="226" t="s">
        <v>82</v>
      </c>
      <c r="AV357" s="14" t="s">
        <v>166</v>
      </c>
      <c r="AW357" s="14" t="s">
        <v>30</v>
      </c>
      <c r="AX357" s="14" t="s">
        <v>80</v>
      </c>
      <c r="AY357" s="226" t="s">
        <v>159</v>
      </c>
    </row>
    <row r="358" spans="1:65" s="2" customFormat="1" ht="16.5" customHeight="1">
      <c r="A358" s="34"/>
      <c r="B358" s="35"/>
      <c r="C358" s="227" t="s">
        <v>567</v>
      </c>
      <c r="D358" s="227" t="s">
        <v>188</v>
      </c>
      <c r="E358" s="228" t="s">
        <v>568</v>
      </c>
      <c r="F358" s="229" t="s">
        <v>569</v>
      </c>
      <c r="G358" s="230" t="s">
        <v>198</v>
      </c>
      <c r="H358" s="231">
        <v>400</v>
      </c>
      <c r="I358" s="232"/>
      <c r="J358" s="233">
        <f>ROUND(I358*H358,2)</f>
        <v>0</v>
      </c>
      <c r="K358" s="229" t="s">
        <v>177</v>
      </c>
      <c r="L358" s="234"/>
      <c r="M358" s="235" t="s">
        <v>1</v>
      </c>
      <c r="N358" s="236" t="s">
        <v>38</v>
      </c>
      <c r="O358" s="71"/>
      <c r="P358" s="200">
        <f>O358*H358</f>
        <v>0</v>
      </c>
      <c r="Q358" s="200">
        <v>0.14899999999999999</v>
      </c>
      <c r="R358" s="200">
        <f>Q358*H358</f>
        <v>59.599999999999994</v>
      </c>
      <c r="S358" s="200">
        <v>0</v>
      </c>
      <c r="T358" s="201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202" t="s">
        <v>192</v>
      </c>
      <c r="AT358" s="202" t="s">
        <v>188</v>
      </c>
      <c r="AU358" s="202" t="s">
        <v>82</v>
      </c>
      <c r="AY358" s="17" t="s">
        <v>159</v>
      </c>
      <c r="BE358" s="203">
        <f>IF(N358="základní",J358,0)</f>
        <v>0</v>
      </c>
      <c r="BF358" s="203">
        <f>IF(N358="snížená",J358,0)</f>
        <v>0</v>
      </c>
      <c r="BG358" s="203">
        <f>IF(N358="zákl. přenesená",J358,0)</f>
        <v>0</v>
      </c>
      <c r="BH358" s="203">
        <f>IF(N358="sníž. přenesená",J358,0)</f>
        <v>0</v>
      </c>
      <c r="BI358" s="203">
        <f>IF(N358="nulová",J358,0)</f>
        <v>0</v>
      </c>
      <c r="BJ358" s="17" t="s">
        <v>80</v>
      </c>
      <c r="BK358" s="203">
        <f>ROUND(I358*H358,2)</f>
        <v>0</v>
      </c>
      <c r="BL358" s="17" t="s">
        <v>166</v>
      </c>
      <c r="BM358" s="202" t="s">
        <v>570</v>
      </c>
    </row>
    <row r="359" spans="1:65" s="13" customFormat="1">
      <c r="B359" s="204"/>
      <c r="C359" s="205"/>
      <c r="D359" s="206" t="s">
        <v>168</v>
      </c>
      <c r="E359" s="207" t="s">
        <v>1</v>
      </c>
      <c r="F359" s="208" t="s">
        <v>571</v>
      </c>
      <c r="G359" s="205"/>
      <c r="H359" s="209">
        <v>360</v>
      </c>
      <c r="I359" s="210"/>
      <c r="J359" s="205"/>
      <c r="K359" s="205"/>
      <c r="L359" s="211"/>
      <c r="M359" s="212"/>
      <c r="N359" s="213"/>
      <c r="O359" s="213"/>
      <c r="P359" s="213"/>
      <c r="Q359" s="213"/>
      <c r="R359" s="213"/>
      <c r="S359" s="213"/>
      <c r="T359" s="214"/>
      <c r="AT359" s="215" t="s">
        <v>168</v>
      </c>
      <c r="AU359" s="215" t="s">
        <v>82</v>
      </c>
      <c r="AV359" s="13" t="s">
        <v>82</v>
      </c>
      <c r="AW359" s="13" t="s">
        <v>30</v>
      </c>
      <c r="AX359" s="13" t="s">
        <v>73</v>
      </c>
      <c r="AY359" s="215" t="s">
        <v>159</v>
      </c>
    </row>
    <row r="360" spans="1:65" s="13" customFormat="1">
      <c r="B360" s="204"/>
      <c r="C360" s="205"/>
      <c r="D360" s="206" t="s">
        <v>168</v>
      </c>
      <c r="E360" s="207" t="s">
        <v>1</v>
      </c>
      <c r="F360" s="208" t="s">
        <v>250</v>
      </c>
      <c r="G360" s="205"/>
      <c r="H360" s="209">
        <v>40</v>
      </c>
      <c r="I360" s="210"/>
      <c r="J360" s="205"/>
      <c r="K360" s="205"/>
      <c r="L360" s="211"/>
      <c r="M360" s="212"/>
      <c r="N360" s="213"/>
      <c r="O360" s="213"/>
      <c r="P360" s="213"/>
      <c r="Q360" s="213"/>
      <c r="R360" s="213"/>
      <c r="S360" s="213"/>
      <c r="T360" s="214"/>
      <c r="AT360" s="215" t="s">
        <v>168</v>
      </c>
      <c r="AU360" s="215" t="s">
        <v>82</v>
      </c>
      <c r="AV360" s="13" t="s">
        <v>82</v>
      </c>
      <c r="AW360" s="13" t="s">
        <v>30</v>
      </c>
      <c r="AX360" s="13" t="s">
        <v>73</v>
      </c>
      <c r="AY360" s="215" t="s">
        <v>159</v>
      </c>
    </row>
    <row r="361" spans="1:65" s="14" customFormat="1">
      <c r="B361" s="216"/>
      <c r="C361" s="217"/>
      <c r="D361" s="206" t="s">
        <v>168</v>
      </c>
      <c r="E361" s="218" t="s">
        <v>1</v>
      </c>
      <c r="F361" s="219" t="s">
        <v>173</v>
      </c>
      <c r="G361" s="217"/>
      <c r="H361" s="220">
        <v>400</v>
      </c>
      <c r="I361" s="221"/>
      <c r="J361" s="217"/>
      <c r="K361" s="217"/>
      <c r="L361" s="222"/>
      <c r="M361" s="223"/>
      <c r="N361" s="224"/>
      <c r="O361" s="224"/>
      <c r="P361" s="224"/>
      <c r="Q361" s="224"/>
      <c r="R361" s="224"/>
      <c r="S361" s="224"/>
      <c r="T361" s="225"/>
      <c r="AT361" s="226" t="s">
        <v>168</v>
      </c>
      <c r="AU361" s="226" t="s">
        <v>82</v>
      </c>
      <c r="AV361" s="14" t="s">
        <v>166</v>
      </c>
      <c r="AW361" s="14" t="s">
        <v>30</v>
      </c>
      <c r="AX361" s="14" t="s">
        <v>80</v>
      </c>
      <c r="AY361" s="226" t="s">
        <v>159</v>
      </c>
    </row>
    <row r="362" spans="1:65" s="2" customFormat="1" ht="16.5" customHeight="1">
      <c r="A362" s="34"/>
      <c r="B362" s="35"/>
      <c r="C362" s="227" t="s">
        <v>572</v>
      </c>
      <c r="D362" s="227" t="s">
        <v>188</v>
      </c>
      <c r="E362" s="228" t="s">
        <v>573</v>
      </c>
      <c r="F362" s="229" t="s">
        <v>574</v>
      </c>
      <c r="G362" s="230" t="s">
        <v>198</v>
      </c>
      <c r="H362" s="231">
        <v>800</v>
      </c>
      <c r="I362" s="232"/>
      <c r="J362" s="233">
        <f>ROUND(I362*H362,2)</f>
        <v>0</v>
      </c>
      <c r="K362" s="229" t="s">
        <v>177</v>
      </c>
      <c r="L362" s="234"/>
      <c r="M362" s="235" t="s">
        <v>1</v>
      </c>
      <c r="N362" s="236" t="s">
        <v>38</v>
      </c>
      <c r="O362" s="71"/>
      <c r="P362" s="200">
        <f>O362*H362</f>
        <v>0</v>
      </c>
      <c r="Q362" s="200">
        <v>4.7E-2</v>
      </c>
      <c r="R362" s="200">
        <f>Q362*H362</f>
        <v>37.6</v>
      </c>
      <c r="S362" s="200">
        <v>0</v>
      </c>
      <c r="T362" s="201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202" t="s">
        <v>192</v>
      </c>
      <c r="AT362" s="202" t="s">
        <v>188</v>
      </c>
      <c r="AU362" s="202" t="s">
        <v>82</v>
      </c>
      <c r="AY362" s="17" t="s">
        <v>159</v>
      </c>
      <c r="BE362" s="203">
        <f>IF(N362="základní",J362,0)</f>
        <v>0</v>
      </c>
      <c r="BF362" s="203">
        <f>IF(N362="snížená",J362,0)</f>
        <v>0</v>
      </c>
      <c r="BG362" s="203">
        <f>IF(N362="zákl. přenesená",J362,0)</f>
        <v>0</v>
      </c>
      <c r="BH362" s="203">
        <f>IF(N362="sníž. přenesená",J362,0)</f>
        <v>0</v>
      </c>
      <c r="BI362" s="203">
        <f>IF(N362="nulová",J362,0)</f>
        <v>0</v>
      </c>
      <c r="BJ362" s="17" t="s">
        <v>80</v>
      </c>
      <c r="BK362" s="203">
        <f>ROUND(I362*H362,2)</f>
        <v>0</v>
      </c>
      <c r="BL362" s="17" t="s">
        <v>166</v>
      </c>
      <c r="BM362" s="202" t="s">
        <v>575</v>
      </c>
    </row>
    <row r="363" spans="1:65" s="13" customFormat="1">
      <c r="B363" s="204"/>
      <c r="C363" s="205"/>
      <c r="D363" s="206" t="s">
        <v>168</v>
      </c>
      <c r="E363" s="207" t="s">
        <v>1</v>
      </c>
      <c r="F363" s="208" t="s">
        <v>576</v>
      </c>
      <c r="G363" s="205"/>
      <c r="H363" s="209">
        <v>720</v>
      </c>
      <c r="I363" s="210"/>
      <c r="J363" s="205"/>
      <c r="K363" s="205"/>
      <c r="L363" s="211"/>
      <c r="M363" s="212"/>
      <c r="N363" s="213"/>
      <c r="O363" s="213"/>
      <c r="P363" s="213"/>
      <c r="Q363" s="213"/>
      <c r="R363" s="213"/>
      <c r="S363" s="213"/>
      <c r="T363" s="214"/>
      <c r="AT363" s="215" t="s">
        <v>168</v>
      </c>
      <c r="AU363" s="215" t="s">
        <v>82</v>
      </c>
      <c r="AV363" s="13" t="s">
        <v>82</v>
      </c>
      <c r="AW363" s="13" t="s">
        <v>30</v>
      </c>
      <c r="AX363" s="13" t="s">
        <v>73</v>
      </c>
      <c r="AY363" s="215" t="s">
        <v>159</v>
      </c>
    </row>
    <row r="364" spans="1:65" s="13" customFormat="1">
      <c r="B364" s="204"/>
      <c r="C364" s="205"/>
      <c r="D364" s="206" t="s">
        <v>168</v>
      </c>
      <c r="E364" s="207" t="s">
        <v>1</v>
      </c>
      <c r="F364" s="208" t="s">
        <v>577</v>
      </c>
      <c r="G364" s="205"/>
      <c r="H364" s="209">
        <v>80</v>
      </c>
      <c r="I364" s="210"/>
      <c r="J364" s="205"/>
      <c r="K364" s="205"/>
      <c r="L364" s="211"/>
      <c r="M364" s="212"/>
      <c r="N364" s="213"/>
      <c r="O364" s="213"/>
      <c r="P364" s="213"/>
      <c r="Q364" s="213"/>
      <c r="R364" s="213"/>
      <c r="S364" s="213"/>
      <c r="T364" s="214"/>
      <c r="AT364" s="215" t="s">
        <v>168</v>
      </c>
      <c r="AU364" s="215" t="s">
        <v>82</v>
      </c>
      <c r="AV364" s="13" t="s">
        <v>82</v>
      </c>
      <c r="AW364" s="13" t="s">
        <v>30</v>
      </c>
      <c r="AX364" s="13" t="s">
        <v>73</v>
      </c>
      <c r="AY364" s="215" t="s">
        <v>159</v>
      </c>
    </row>
    <row r="365" spans="1:65" s="14" customFormat="1">
      <c r="B365" s="216"/>
      <c r="C365" s="217"/>
      <c r="D365" s="206" t="s">
        <v>168</v>
      </c>
      <c r="E365" s="218" t="s">
        <v>1</v>
      </c>
      <c r="F365" s="219" t="s">
        <v>173</v>
      </c>
      <c r="G365" s="217"/>
      <c r="H365" s="220">
        <v>800</v>
      </c>
      <c r="I365" s="221"/>
      <c r="J365" s="217"/>
      <c r="K365" s="217"/>
      <c r="L365" s="222"/>
      <c r="M365" s="223"/>
      <c r="N365" s="224"/>
      <c r="O365" s="224"/>
      <c r="P365" s="224"/>
      <c r="Q365" s="224"/>
      <c r="R365" s="224"/>
      <c r="S365" s="224"/>
      <c r="T365" s="225"/>
      <c r="AT365" s="226" t="s">
        <v>168</v>
      </c>
      <c r="AU365" s="226" t="s">
        <v>82</v>
      </c>
      <c r="AV365" s="14" t="s">
        <v>166</v>
      </c>
      <c r="AW365" s="14" t="s">
        <v>30</v>
      </c>
      <c r="AX365" s="14" t="s">
        <v>80</v>
      </c>
      <c r="AY365" s="226" t="s">
        <v>159</v>
      </c>
    </row>
    <row r="366" spans="1:65" s="2" customFormat="1" ht="16.5" customHeight="1">
      <c r="A366" s="34"/>
      <c r="B366" s="35"/>
      <c r="C366" s="227" t="s">
        <v>578</v>
      </c>
      <c r="D366" s="227" t="s">
        <v>188</v>
      </c>
      <c r="E366" s="228" t="s">
        <v>579</v>
      </c>
      <c r="F366" s="229" t="s">
        <v>580</v>
      </c>
      <c r="G366" s="230" t="s">
        <v>198</v>
      </c>
      <c r="H366" s="231">
        <v>40</v>
      </c>
      <c r="I366" s="232"/>
      <c r="J366" s="233">
        <f>ROUND(I366*H366,2)</f>
        <v>0</v>
      </c>
      <c r="K366" s="229" t="s">
        <v>177</v>
      </c>
      <c r="L366" s="234"/>
      <c r="M366" s="235" t="s">
        <v>1</v>
      </c>
      <c r="N366" s="236" t="s">
        <v>38</v>
      </c>
      <c r="O366" s="71"/>
      <c r="P366" s="200">
        <f>O366*H366</f>
        <v>0</v>
      </c>
      <c r="Q366" s="200">
        <v>5.8999999999999997E-2</v>
      </c>
      <c r="R366" s="200">
        <f>Q366*H366</f>
        <v>2.36</v>
      </c>
      <c r="S366" s="200">
        <v>0</v>
      </c>
      <c r="T366" s="201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202" t="s">
        <v>192</v>
      </c>
      <c r="AT366" s="202" t="s">
        <v>188</v>
      </c>
      <c r="AU366" s="202" t="s">
        <v>82</v>
      </c>
      <c r="AY366" s="17" t="s">
        <v>159</v>
      </c>
      <c r="BE366" s="203">
        <f>IF(N366="základní",J366,0)</f>
        <v>0</v>
      </c>
      <c r="BF366" s="203">
        <f>IF(N366="snížená",J366,0)</f>
        <v>0</v>
      </c>
      <c r="BG366" s="203">
        <f>IF(N366="zákl. přenesená",J366,0)</f>
        <v>0</v>
      </c>
      <c r="BH366" s="203">
        <f>IF(N366="sníž. přenesená",J366,0)</f>
        <v>0</v>
      </c>
      <c r="BI366" s="203">
        <f>IF(N366="nulová",J366,0)</f>
        <v>0</v>
      </c>
      <c r="BJ366" s="17" t="s">
        <v>80</v>
      </c>
      <c r="BK366" s="203">
        <f>ROUND(I366*H366,2)</f>
        <v>0</v>
      </c>
      <c r="BL366" s="17" t="s">
        <v>166</v>
      </c>
      <c r="BM366" s="202" t="s">
        <v>581</v>
      </c>
    </row>
    <row r="367" spans="1:65" s="13" customFormat="1">
      <c r="B367" s="204"/>
      <c r="C367" s="205"/>
      <c r="D367" s="206" t="s">
        <v>168</v>
      </c>
      <c r="E367" s="207" t="s">
        <v>1</v>
      </c>
      <c r="F367" s="208" t="s">
        <v>250</v>
      </c>
      <c r="G367" s="205"/>
      <c r="H367" s="209">
        <v>40</v>
      </c>
      <c r="I367" s="210"/>
      <c r="J367" s="205"/>
      <c r="K367" s="205"/>
      <c r="L367" s="211"/>
      <c r="M367" s="212"/>
      <c r="N367" s="213"/>
      <c r="O367" s="213"/>
      <c r="P367" s="213"/>
      <c r="Q367" s="213"/>
      <c r="R367" s="213"/>
      <c r="S367" s="213"/>
      <c r="T367" s="214"/>
      <c r="AT367" s="215" t="s">
        <v>168</v>
      </c>
      <c r="AU367" s="215" t="s">
        <v>82</v>
      </c>
      <c r="AV367" s="13" t="s">
        <v>82</v>
      </c>
      <c r="AW367" s="13" t="s">
        <v>30</v>
      </c>
      <c r="AX367" s="13" t="s">
        <v>73</v>
      </c>
      <c r="AY367" s="215" t="s">
        <v>159</v>
      </c>
    </row>
    <row r="368" spans="1:65" s="14" customFormat="1">
      <c r="B368" s="216"/>
      <c r="C368" s="217"/>
      <c r="D368" s="206" t="s">
        <v>168</v>
      </c>
      <c r="E368" s="218" t="s">
        <v>1</v>
      </c>
      <c r="F368" s="219" t="s">
        <v>173</v>
      </c>
      <c r="G368" s="217"/>
      <c r="H368" s="220">
        <v>40</v>
      </c>
      <c r="I368" s="221"/>
      <c r="J368" s="217"/>
      <c r="K368" s="217"/>
      <c r="L368" s="222"/>
      <c r="M368" s="223"/>
      <c r="N368" s="224"/>
      <c r="O368" s="224"/>
      <c r="P368" s="224"/>
      <c r="Q368" s="224"/>
      <c r="R368" s="224"/>
      <c r="S368" s="224"/>
      <c r="T368" s="225"/>
      <c r="AT368" s="226" t="s">
        <v>168</v>
      </c>
      <c r="AU368" s="226" t="s">
        <v>82</v>
      </c>
      <c r="AV368" s="14" t="s">
        <v>166</v>
      </c>
      <c r="AW368" s="14" t="s">
        <v>30</v>
      </c>
      <c r="AX368" s="14" t="s">
        <v>80</v>
      </c>
      <c r="AY368" s="226" t="s">
        <v>159</v>
      </c>
    </row>
    <row r="369" spans="1:65" s="2" customFormat="1" ht="24">
      <c r="A369" s="34"/>
      <c r="B369" s="35"/>
      <c r="C369" s="227" t="s">
        <v>582</v>
      </c>
      <c r="D369" s="227" t="s">
        <v>188</v>
      </c>
      <c r="E369" s="228" t="s">
        <v>583</v>
      </c>
      <c r="F369" s="229" t="s">
        <v>584</v>
      </c>
      <c r="G369" s="230" t="s">
        <v>191</v>
      </c>
      <c r="H369" s="231">
        <v>69</v>
      </c>
      <c r="I369" s="232"/>
      <c r="J369" s="233">
        <f>ROUND(I369*H369,2)</f>
        <v>0</v>
      </c>
      <c r="K369" s="229" t="s">
        <v>177</v>
      </c>
      <c r="L369" s="234"/>
      <c r="M369" s="235" t="s">
        <v>1</v>
      </c>
      <c r="N369" s="236" t="s">
        <v>38</v>
      </c>
      <c r="O369" s="71"/>
      <c r="P369" s="200">
        <f>O369*H369</f>
        <v>0</v>
      </c>
      <c r="Q369" s="200">
        <v>1</v>
      </c>
      <c r="R369" s="200">
        <f>Q369*H369</f>
        <v>69</v>
      </c>
      <c r="S369" s="200">
        <v>0</v>
      </c>
      <c r="T369" s="201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202" t="s">
        <v>192</v>
      </c>
      <c r="AT369" s="202" t="s">
        <v>188</v>
      </c>
      <c r="AU369" s="202" t="s">
        <v>82</v>
      </c>
      <c r="AY369" s="17" t="s">
        <v>159</v>
      </c>
      <c r="BE369" s="203">
        <f>IF(N369="základní",J369,0)</f>
        <v>0</v>
      </c>
      <c r="BF369" s="203">
        <f>IF(N369="snížená",J369,0)</f>
        <v>0</v>
      </c>
      <c r="BG369" s="203">
        <f>IF(N369="zákl. přenesená",J369,0)</f>
        <v>0</v>
      </c>
      <c r="BH369" s="203">
        <f>IF(N369="sníž. přenesená",J369,0)</f>
        <v>0</v>
      </c>
      <c r="BI369" s="203">
        <f>IF(N369="nulová",J369,0)</f>
        <v>0</v>
      </c>
      <c r="BJ369" s="17" t="s">
        <v>80</v>
      </c>
      <c r="BK369" s="203">
        <f>ROUND(I369*H369,2)</f>
        <v>0</v>
      </c>
      <c r="BL369" s="17" t="s">
        <v>166</v>
      </c>
      <c r="BM369" s="202" t="s">
        <v>585</v>
      </c>
    </row>
    <row r="370" spans="1:65" s="13" customFormat="1">
      <c r="B370" s="204"/>
      <c r="C370" s="205"/>
      <c r="D370" s="206" t="s">
        <v>168</v>
      </c>
      <c r="E370" s="207" t="s">
        <v>1</v>
      </c>
      <c r="F370" s="208" t="s">
        <v>586</v>
      </c>
      <c r="G370" s="205"/>
      <c r="H370" s="209">
        <v>62.1</v>
      </c>
      <c r="I370" s="210"/>
      <c r="J370" s="205"/>
      <c r="K370" s="205"/>
      <c r="L370" s="211"/>
      <c r="M370" s="212"/>
      <c r="N370" s="213"/>
      <c r="O370" s="213"/>
      <c r="P370" s="213"/>
      <c r="Q370" s="213"/>
      <c r="R370" s="213"/>
      <c r="S370" s="213"/>
      <c r="T370" s="214"/>
      <c r="AT370" s="215" t="s">
        <v>168</v>
      </c>
      <c r="AU370" s="215" t="s">
        <v>82</v>
      </c>
      <c r="AV370" s="13" t="s">
        <v>82</v>
      </c>
      <c r="AW370" s="13" t="s">
        <v>30</v>
      </c>
      <c r="AX370" s="13" t="s">
        <v>73</v>
      </c>
      <c r="AY370" s="215" t="s">
        <v>159</v>
      </c>
    </row>
    <row r="371" spans="1:65" s="13" customFormat="1">
      <c r="B371" s="204"/>
      <c r="C371" s="205"/>
      <c r="D371" s="206" t="s">
        <v>168</v>
      </c>
      <c r="E371" s="207" t="s">
        <v>1</v>
      </c>
      <c r="F371" s="208" t="s">
        <v>587</v>
      </c>
      <c r="G371" s="205"/>
      <c r="H371" s="209">
        <v>6.9</v>
      </c>
      <c r="I371" s="210"/>
      <c r="J371" s="205"/>
      <c r="K371" s="205"/>
      <c r="L371" s="211"/>
      <c r="M371" s="212"/>
      <c r="N371" s="213"/>
      <c r="O371" s="213"/>
      <c r="P371" s="213"/>
      <c r="Q371" s="213"/>
      <c r="R371" s="213"/>
      <c r="S371" s="213"/>
      <c r="T371" s="214"/>
      <c r="AT371" s="215" t="s">
        <v>168</v>
      </c>
      <c r="AU371" s="215" t="s">
        <v>82</v>
      </c>
      <c r="AV371" s="13" t="s">
        <v>82</v>
      </c>
      <c r="AW371" s="13" t="s">
        <v>30</v>
      </c>
      <c r="AX371" s="13" t="s">
        <v>73</v>
      </c>
      <c r="AY371" s="215" t="s">
        <v>159</v>
      </c>
    </row>
    <row r="372" spans="1:65" s="14" customFormat="1">
      <c r="B372" s="216"/>
      <c r="C372" s="217"/>
      <c r="D372" s="206" t="s">
        <v>168</v>
      </c>
      <c r="E372" s="218" t="s">
        <v>1</v>
      </c>
      <c r="F372" s="219" t="s">
        <v>173</v>
      </c>
      <c r="G372" s="217"/>
      <c r="H372" s="220">
        <v>69</v>
      </c>
      <c r="I372" s="221"/>
      <c r="J372" s="217"/>
      <c r="K372" s="217"/>
      <c r="L372" s="222"/>
      <c r="M372" s="223"/>
      <c r="N372" s="224"/>
      <c r="O372" s="224"/>
      <c r="P372" s="224"/>
      <c r="Q372" s="224"/>
      <c r="R372" s="224"/>
      <c r="S372" s="224"/>
      <c r="T372" s="225"/>
      <c r="AT372" s="226" t="s">
        <v>168</v>
      </c>
      <c r="AU372" s="226" t="s">
        <v>82</v>
      </c>
      <c r="AV372" s="14" t="s">
        <v>166</v>
      </c>
      <c r="AW372" s="14" t="s">
        <v>30</v>
      </c>
      <c r="AX372" s="14" t="s">
        <v>80</v>
      </c>
      <c r="AY372" s="226" t="s">
        <v>159</v>
      </c>
    </row>
    <row r="373" spans="1:65" s="2" customFormat="1" ht="78" customHeight="1">
      <c r="A373" s="34"/>
      <c r="B373" s="35"/>
      <c r="C373" s="191" t="s">
        <v>588</v>
      </c>
      <c r="D373" s="191" t="s">
        <v>162</v>
      </c>
      <c r="E373" s="192" t="s">
        <v>282</v>
      </c>
      <c r="F373" s="193" t="s">
        <v>283</v>
      </c>
      <c r="G373" s="194" t="s">
        <v>191</v>
      </c>
      <c r="H373" s="195">
        <v>801.71199999999999</v>
      </c>
      <c r="I373" s="196"/>
      <c r="J373" s="197">
        <f>ROUND(I373*H373,2)</f>
        <v>0</v>
      </c>
      <c r="K373" s="193" t="s">
        <v>177</v>
      </c>
      <c r="L373" s="39"/>
      <c r="M373" s="198" t="s">
        <v>1</v>
      </c>
      <c r="N373" s="199" t="s">
        <v>38</v>
      </c>
      <c r="O373" s="71"/>
      <c r="P373" s="200">
        <f>O373*H373</f>
        <v>0</v>
      </c>
      <c r="Q373" s="200">
        <v>0</v>
      </c>
      <c r="R373" s="200">
        <f>Q373*H373</f>
        <v>0</v>
      </c>
      <c r="S373" s="200">
        <v>0</v>
      </c>
      <c r="T373" s="201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02" t="s">
        <v>166</v>
      </c>
      <c r="AT373" s="202" t="s">
        <v>162</v>
      </c>
      <c r="AU373" s="202" t="s">
        <v>82</v>
      </c>
      <c r="AY373" s="17" t="s">
        <v>159</v>
      </c>
      <c r="BE373" s="203">
        <f>IF(N373="základní",J373,0)</f>
        <v>0</v>
      </c>
      <c r="BF373" s="203">
        <f>IF(N373="snížená",J373,0)</f>
        <v>0</v>
      </c>
      <c r="BG373" s="203">
        <f>IF(N373="zákl. přenesená",J373,0)</f>
        <v>0</v>
      </c>
      <c r="BH373" s="203">
        <f>IF(N373="sníž. přenesená",J373,0)</f>
        <v>0</v>
      </c>
      <c r="BI373" s="203">
        <f>IF(N373="nulová",J373,0)</f>
        <v>0</v>
      </c>
      <c r="BJ373" s="17" t="s">
        <v>80</v>
      </c>
      <c r="BK373" s="203">
        <f>ROUND(I373*H373,2)</f>
        <v>0</v>
      </c>
      <c r="BL373" s="17" t="s">
        <v>166</v>
      </c>
      <c r="BM373" s="202" t="s">
        <v>589</v>
      </c>
    </row>
    <row r="374" spans="1:65" s="13" customFormat="1">
      <c r="B374" s="204"/>
      <c r="C374" s="205"/>
      <c r="D374" s="206" t="s">
        <v>168</v>
      </c>
      <c r="E374" s="207" t="s">
        <v>1</v>
      </c>
      <c r="F374" s="208" t="s">
        <v>590</v>
      </c>
      <c r="G374" s="205"/>
      <c r="H374" s="209">
        <v>752.21199999999999</v>
      </c>
      <c r="I374" s="210"/>
      <c r="J374" s="205"/>
      <c r="K374" s="205"/>
      <c r="L374" s="211"/>
      <c r="M374" s="212"/>
      <c r="N374" s="213"/>
      <c r="O374" s="213"/>
      <c r="P374" s="213"/>
      <c r="Q374" s="213"/>
      <c r="R374" s="213"/>
      <c r="S374" s="213"/>
      <c r="T374" s="214"/>
      <c r="AT374" s="215" t="s">
        <v>168</v>
      </c>
      <c r="AU374" s="215" t="s">
        <v>82</v>
      </c>
      <c r="AV374" s="13" t="s">
        <v>82</v>
      </c>
      <c r="AW374" s="13" t="s">
        <v>30</v>
      </c>
      <c r="AX374" s="13" t="s">
        <v>73</v>
      </c>
      <c r="AY374" s="215" t="s">
        <v>159</v>
      </c>
    </row>
    <row r="375" spans="1:65" s="13" customFormat="1">
      <c r="B375" s="204"/>
      <c r="C375" s="205"/>
      <c r="D375" s="206" t="s">
        <v>168</v>
      </c>
      <c r="E375" s="207" t="s">
        <v>1</v>
      </c>
      <c r="F375" s="208" t="s">
        <v>591</v>
      </c>
      <c r="G375" s="205"/>
      <c r="H375" s="209">
        <v>49.5</v>
      </c>
      <c r="I375" s="210"/>
      <c r="J375" s="205"/>
      <c r="K375" s="205"/>
      <c r="L375" s="211"/>
      <c r="M375" s="212"/>
      <c r="N375" s="213"/>
      <c r="O375" s="213"/>
      <c r="P375" s="213"/>
      <c r="Q375" s="213"/>
      <c r="R375" s="213"/>
      <c r="S375" s="213"/>
      <c r="T375" s="214"/>
      <c r="AT375" s="215" t="s">
        <v>168</v>
      </c>
      <c r="AU375" s="215" t="s">
        <v>82</v>
      </c>
      <c r="AV375" s="13" t="s">
        <v>82</v>
      </c>
      <c r="AW375" s="13" t="s">
        <v>30</v>
      </c>
      <c r="AX375" s="13" t="s">
        <v>73</v>
      </c>
      <c r="AY375" s="215" t="s">
        <v>159</v>
      </c>
    </row>
    <row r="376" spans="1:65" s="14" customFormat="1">
      <c r="B376" s="216"/>
      <c r="C376" s="217"/>
      <c r="D376" s="206" t="s">
        <v>168</v>
      </c>
      <c r="E376" s="218" t="s">
        <v>1</v>
      </c>
      <c r="F376" s="219" t="s">
        <v>173</v>
      </c>
      <c r="G376" s="217"/>
      <c r="H376" s="220">
        <v>801.71199999999999</v>
      </c>
      <c r="I376" s="221"/>
      <c r="J376" s="217"/>
      <c r="K376" s="217"/>
      <c r="L376" s="222"/>
      <c r="M376" s="223"/>
      <c r="N376" s="224"/>
      <c r="O376" s="224"/>
      <c r="P376" s="224"/>
      <c r="Q376" s="224"/>
      <c r="R376" s="224"/>
      <c r="S376" s="224"/>
      <c r="T376" s="225"/>
      <c r="AT376" s="226" t="s">
        <v>168</v>
      </c>
      <c r="AU376" s="226" t="s">
        <v>82</v>
      </c>
      <c r="AV376" s="14" t="s">
        <v>166</v>
      </c>
      <c r="AW376" s="14" t="s">
        <v>30</v>
      </c>
      <c r="AX376" s="14" t="s">
        <v>80</v>
      </c>
      <c r="AY376" s="226" t="s">
        <v>159</v>
      </c>
    </row>
    <row r="377" spans="1:65" s="2" customFormat="1" ht="66.75" customHeight="1">
      <c r="A377" s="34"/>
      <c r="B377" s="35"/>
      <c r="C377" s="191" t="s">
        <v>592</v>
      </c>
      <c r="D377" s="191" t="s">
        <v>162</v>
      </c>
      <c r="E377" s="192" t="s">
        <v>287</v>
      </c>
      <c r="F377" s="193" t="s">
        <v>288</v>
      </c>
      <c r="G377" s="194" t="s">
        <v>191</v>
      </c>
      <c r="H377" s="195">
        <v>851.11599999999999</v>
      </c>
      <c r="I377" s="196"/>
      <c r="J377" s="197">
        <f>ROUND(I377*H377,2)</f>
        <v>0</v>
      </c>
      <c r="K377" s="193" t="s">
        <v>177</v>
      </c>
      <c r="L377" s="39"/>
      <c r="M377" s="198" t="s">
        <v>1</v>
      </c>
      <c r="N377" s="199" t="s">
        <v>38</v>
      </c>
      <c r="O377" s="71"/>
      <c r="P377" s="200">
        <f>O377*H377</f>
        <v>0</v>
      </c>
      <c r="Q377" s="200">
        <v>0</v>
      </c>
      <c r="R377" s="200">
        <f>Q377*H377</f>
        <v>0</v>
      </c>
      <c r="S377" s="200">
        <v>0</v>
      </c>
      <c r="T377" s="201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202" t="s">
        <v>166</v>
      </c>
      <c r="AT377" s="202" t="s">
        <v>162</v>
      </c>
      <c r="AU377" s="202" t="s">
        <v>82</v>
      </c>
      <c r="AY377" s="17" t="s">
        <v>159</v>
      </c>
      <c r="BE377" s="203">
        <f>IF(N377="základní",J377,0)</f>
        <v>0</v>
      </c>
      <c r="BF377" s="203">
        <f>IF(N377="snížená",J377,0)</f>
        <v>0</v>
      </c>
      <c r="BG377" s="203">
        <f>IF(N377="zákl. přenesená",J377,0)</f>
        <v>0</v>
      </c>
      <c r="BH377" s="203">
        <f>IF(N377="sníž. přenesená",J377,0)</f>
        <v>0</v>
      </c>
      <c r="BI377" s="203">
        <f>IF(N377="nulová",J377,0)</f>
        <v>0</v>
      </c>
      <c r="BJ377" s="17" t="s">
        <v>80</v>
      </c>
      <c r="BK377" s="203">
        <f>ROUND(I377*H377,2)</f>
        <v>0</v>
      </c>
      <c r="BL377" s="17" t="s">
        <v>166</v>
      </c>
      <c r="BM377" s="202" t="s">
        <v>593</v>
      </c>
    </row>
    <row r="378" spans="1:65" s="13" customFormat="1">
      <c r="B378" s="204"/>
      <c r="C378" s="205"/>
      <c r="D378" s="206" t="s">
        <v>168</v>
      </c>
      <c r="E378" s="207" t="s">
        <v>1</v>
      </c>
      <c r="F378" s="208" t="s">
        <v>594</v>
      </c>
      <c r="G378" s="205"/>
      <c r="H378" s="209">
        <v>354.928</v>
      </c>
      <c r="I378" s="210"/>
      <c r="J378" s="205"/>
      <c r="K378" s="205"/>
      <c r="L378" s="211"/>
      <c r="M378" s="212"/>
      <c r="N378" s="213"/>
      <c r="O378" s="213"/>
      <c r="P378" s="213"/>
      <c r="Q378" s="213"/>
      <c r="R378" s="213"/>
      <c r="S378" s="213"/>
      <c r="T378" s="214"/>
      <c r="AT378" s="215" t="s">
        <v>168</v>
      </c>
      <c r="AU378" s="215" t="s">
        <v>82</v>
      </c>
      <c r="AV378" s="13" t="s">
        <v>82</v>
      </c>
      <c r="AW378" s="13" t="s">
        <v>30</v>
      </c>
      <c r="AX378" s="13" t="s">
        <v>73</v>
      </c>
      <c r="AY378" s="215" t="s">
        <v>159</v>
      </c>
    </row>
    <row r="379" spans="1:65" s="13" customFormat="1">
      <c r="B379" s="204"/>
      <c r="C379" s="205"/>
      <c r="D379" s="206" t="s">
        <v>168</v>
      </c>
      <c r="E379" s="207" t="s">
        <v>1</v>
      </c>
      <c r="F379" s="208" t="s">
        <v>595</v>
      </c>
      <c r="G379" s="205"/>
      <c r="H379" s="209">
        <v>-20.808</v>
      </c>
      <c r="I379" s="210"/>
      <c r="J379" s="205"/>
      <c r="K379" s="205"/>
      <c r="L379" s="211"/>
      <c r="M379" s="212"/>
      <c r="N379" s="213"/>
      <c r="O379" s="213"/>
      <c r="P379" s="213"/>
      <c r="Q379" s="213"/>
      <c r="R379" s="213"/>
      <c r="S379" s="213"/>
      <c r="T379" s="214"/>
      <c r="AT379" s="215" t="s">
        <v>168</v>
      </c>
      <c r="AU379" s="215" t="s">
        <v>82</v>
      </c>
      <c r="AV379" s="13" t="s">
        <v>82</v>
      </c>
      <c r="AW379" s="13" t="s">
        <v>30</v>
      </c>
      <c r="AX379" s="13" t="s">
        <v>73</v>
      </c>
      <c r="AY379" s="215" t="s">
        <v>159</v>
      </c>
    </row>
    <row r="380" spans="1:65" s="13" customFormat="1">
      <c r="B380" s="204"/>
      <c r="C380" s="205"/>
      <c r="D380" s="206" t="s">
        <v>168</v>
      </c>
      <c r="E380" s="207" t="s">
        <v>1</v>
      </c>
      <c r="F380" s="208" t="s">
        <v>596</v>
      </c>
      <c r="G380" s="205"/>
      <c r="H380" s="209">
        <v>338.87599999999998</v>
      </c>
      <c r="I380" s="210"/>
      <c r="J380" s="205"/>
      <c r="K380" s="205"/>
      <c r="L380" s="211"/>
      <c r="M380" s="212"/>
      <c r="N380" s="213"/>
      <c r="O380" s="213"/>
      <c r="P380" s="213"/>
      <c r="Q380" s="213"/>
      <c r="R380" s="213"/>
      <c r="S380" s="213"/>
      <c r="T380" s="214"/>
      <c r="AT380" s="215" t="s">
        <v>168</v>
      </c>
      <c r="AU380" s="215" t="s">
        <v>82</v>
      </c>
      <c r="AV380" s="13" t="s">
        <v>82</v>
      </c>
      <c r="AW380" s="13" t="s">
        <v>30</v>
      </c>
      <c r="AX380" s="13" t="s">
        <v>73</v>
      </c>
      <c r="AY380" s="215" t="s">
        <v>159</v>
      </c>
    </row>
    <row r="381" spans="1:65" s="13" customFormat="1">
      <c r="B381" s="204"/>
      <c r="C381" s="205"/>
      <c r="D381" s="206" t="s">
        <v>168</v>
      </c>
      <c r="E381" s="207" t="s">
        <v>1</v>
      </c>
      <c r="F381" s="208" t="s">
        <v>597</v>
      </c>
      <c r="G381" s="205"/>
      <c r="H381" s="209">
        <v>128.62</v>
      </c>
      <c r="I381" s="210"/>
      <c r="J381" s="205"/>
      <c r="K381" s="205"/>
      <c r="L381" s="211"/>
      <c r="M381" s="212"/>
      <c r="N381" s="213"/>
      <c r="O381" s="213"/>
      <c r="P381" s="213"/>
      <c r="Q381" s="213"/>
      <c r="R381" s="213"/>
      <c r="S381" s="213"/>
      <c r="T381" s="214"/>
      <c r="AT381" s="215" t="s">
        <v>168</v>
      </c>
      <c r="AU381" s="215" t="s">
        <v>82</v>
      </c>
      <c r="AV381" s="13" t="s">
        <v>82</v>
      </c>
      <c r="AW381" s="13" t="s">
        <v>30</v>
      </c>
      <c r="AX381" s="13" t="s">
        <v>73</v>
      </c>
      <c r="AY381" s="215" t="s">
        <v>159</v>
      </c>
    </row>
    <row r="382" spans="1:65" s="13" customFormat="1">
      <c r="B382" s="204"/>
      <c r="C382" s="205"/>
      <c r="D382" s="206" t="s">
        <v>168</v>
      </c>
      <c r="E382" s="207" t="s">
        <v>1</v>
      </c>
      <c r="F382" s="208" t="s">
        <v>591</v>
      </c>
      <c r="G382" s="205"/>
      <c r="H382" s="209">
        <v>49.5</v>
      </c>
      <c r="I382" s="210"/>
      <c r="J382" s="205"/>
      <c r="K382" s="205"/>
      <c r="L382" s="211"/>
      <c r="M382" s="212"/>
      <c r="N382" s="213"/>
      <c r="O382" s="213"/>
      <c r="P382" s="213"/>
      <c r="Q382" s="213"/>
      <c r="R382" s="213"/>
      <c r="S382" s="213"/>
      <c r="T382" s="214"/>
      <c r="AT382" s="215" t="s">
        <v>168</v>
      </c>
      <c r="AU382" s="215" t="s">
        <v>82</v>
      </c>
      <c r="AV382" s="13" t="s">
        <v>82</v>
      </c>
      <c r="AW382" s="13" t="s">
        <v>30</v>
      </c>
      <c r="AX382" s="13" t="s">
        <v>73</v>
      </c>
      <c r="AY382" s="215" t="s">
        <v>159</v>
      </c>
    </row>
    <row r="383" spans="1:65" s="14" customFormat="1">
      <c r="B383" s="216"/>
      <c r="C383" s="217"/>
      <c r="D383" s="206" t="s">
        <v>168</v>
      </c>
      <c r="E383" s="218" t="s">
        <v>1</v>
      </c>
      <c r="F383" s="219" t="s">
        <v>173</v>
      </c>
      <c r="G383" s="217"/>
      <c r="H383" s="220">
        <v>851.11599999999999</v>
      </c>
      <c r="I383" s="221"/>
      <c r="J383" s="217"/>
      <c r="K383" s="217"/>
      <c r="L383" s="222"/>
      <c r="M383" s="223"/>
      <c r="N383" s="224"/>
      <c r="O383" s="224"/>
      <c r="P383" s="224"/>
      <c r="Q383" s="224"/>
      <c r="R383" s="224"/>
      <c r="S383" s="224"/>
      <c r="T383" s="225"/>
      <c r="AT383" s="226" t="s">
        <v>168</v>
      </c>
      <c r="AU383" s="226" t="s">
        <v>82</v>
      </c>
      <c r="AV383" s="14" t="s">
        <v>166</v>
      </c>
      <c r="AW383" s="14" t="s">
        <v>30</v>
      </c>
      <c r="AX383" s="14" t="s">
        <v>80</v>
      </c>
      <c r="AY383" s="226" t="s">
        <v>159</v>
      </c>
    </row>
    <row r="384" spans="1:65" s="12" customFormat="1" ht="25.9" customHeight="1">
      <c r="B384" s="175"/>
      <c r="C384" s="176"/>
      <c r="D384" s="177" t="s">
        <v>72</v>
      </c>
      <c r="E384" s="178" t="s">
        <v>291</v>
      </c>
      <c r="F384" s="178" t="s">
        <v>292</v>
      </c>
      <c r="G384" s="176"/>
      <c r="H384" s="176"/>
      <c r="I384" s="179"/>
      <c r="J384" s="180">
        <f>BK384</f>
        <v>0</v>
      </c>
      <c r="K384" s="176"/>
      <c r="L384" s="181"/>
      <c r="M384" s="182"/>
      <c r="N384" s="183"/>
      <c r="O384" s="183"/>
      <c r="P384" s="184">
        <f>SUM(P385:P405)</f>
        <v>0</v>
      </c>
      <c r="Q384" s="183"/>
      <c r="R384" s="184">
        <f>SUM(R385:R405)</f>
        <v>0</v>
      </c>
      <c r="S384" s="183"/>
      <c r="T384" s="185">
        <f>SUM(T385:T405)</f>
        <v>0</v>
      </c>
      <c r="AR384" s="186" t="s">
        <v>166</v>
      </c>
      <c r="AT384" s="187" t="s">
        <v>72</v>
      </c>
      <c r="AU384" s="187" t="s">
        <v>73</v>
      </c>
      <c r="AY384" s="186" t="s">
        <v>159</v>
      </c>
      <c r="BK384" s="188">
        <f>SUM(BK385:BK405)</f>
        <v>0</v>
      </c>
    </row>
    <row r="385" spans="1:65" s="2" customFormat="1" ht="78" customHeight="1">
      <c r="A385" s="34"/>
      <c r="B385" s="35"/>
      <c r="C385" s="191" t="s">
        <v>598</v>
      </c>
      <c r="D385" s="191" t="s">
        <v>162</v>
      </c>
      <c r="E385" s="192" t="s">
        <v>294</v>
      </c>
      <c r="F385" s="193" t="s">
        <v>295</v>
      </c>
      <c r="G385" s="194" t="s">
        <v>198</v>
      </c>
      <c r="H385" s="195">
        <v>1</v>
      </c>
      <c r="I385" s="196"/>
      <c r="J385" s="197">
        <f>ROUND(I385*H385,2)</f>
        <v>0</v>
      </c>
      <c r="K385" s="193" t="s">
        <v>177</v>
      </c>
      <c r="L385" s="39"/>
      <c r="M385" s="198" t="s">
        <v>1</v>
      </c>
      <c r="N385" s="199" t="s">
        <v>38</v>
      </c>
      <c r="O385" s="71"/>
      <c r="P385" s="200">
        <f>O385*H385</f>
        <v>0</v>
      </c>
      <c r="Q385" s="200">
        <v>0</v>
      </c>
      <c r="R385" s="200">
        <f>Q385*H385</f>
        <v>0</v>
      </c>
      <c r="S385" s="200">
        <v>0</v>
      </c>
      <c r="T385" s="201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202" t="s">
        <v>166</v>
      </c>
      <c r="AT385" s="202" t="s">
        <v>162</v>
      </c>
      <c r="AU385" s="202" t="s">
        <v>80</v>
      </c>
      <c r="AY385" s="17" t="s">
        <v>159</v>
      </c>
      <c r="BE385" s="203">
        <f>IF(N385="základní",J385,0)</f>
        <v>0</v>
      </c>
      <c r="BF385" s="203">
        <f>IF(N385="snížená",J385,0)</f>
        <v>0</v>
      </c>
      <c r="BG385" s="203">
        <f>IF(N385="zákl. přenesená",J385,0)</f>
        <v>0</v>
      </c>
      <c r="BH385" s="203">
        <f>IF(N385="sníž. přenesená",J385,0)</f>
        <v>0</v>
      </c>
      <c r="BI385" s="203">
        <f>IF(N385="nulová",J385,0)</f>
        <v>0</v>
      </c>
      <c r="BJ385" s="17" t="s">
        <v>80</v>
      </c>
      <c r="BK385" s="203">
        <f>ROUND(I385*H385,2)</f>
        <v>0</v>
      </c>
      <c r="BL385" s="17" t="s">
        <v>166</v>
      </c>
      <c r="BM385" s="202" t="s">
        <v>599</v>
      </c>
    </row>
    <row r="386" spans="1:65" s="13" customFormat="1">
      <c r="B386" s="204"/>
      <c r="C386" s="205"/>
      <c r="D386" s="206" t="s">
        <v>168</v>
      </c>
      <c r="E386" s="207" t="s">
        <v>1</v>
      </c>
      <c r="F386" s="208" t="s">
        <v>80</v>
      </c>
      <c r="G386" s="205"/>
      <c r="H386" s="209">
        <v>1</v>
      </c>
      <c r="I386" s="210"/>
      <c r="J386" s="205"/>
      <c r="K386" s="205"/>
      <c r="L386" s="211"/>
      <c r="M386" s="212"/>
      <c r="N386" s="213"/>
      <c r="O386" s="213"/>
      <c r="P386" s="213"/>
      <c r="Q386" s="213"/>
      <c r="R386" s="213"/>
      <c r="S386" s="213"/>
      <c r="T386" s="214"/>
      <c r="AT386" s="215" t="s">
        <v>168</v>
      </c>
      <c r="AU386" s="215" t="s">
        <v>80</v>
      </c>
      <c r="AV386" s="13" t="s">
        <v>82</v>
      </c>
      <c r="AW386" s="13" t="s">
        <v>30</v>
      </c>
      <c r="AX386" s="13" t="s">
        <v>73</v>
      </c>
      <c r="AY386" s="215" t="s">
        <v>159</v>
      </c>
    </row>
    <row r="387" spans="1:65" s="14" customFormat="1">
      <c r="B387" s="216"/>
      <c r="C387" s="217"/>
      <c r="D387" s="206" t="s">
        <v>168</v>
      </c>
      <c r="E387" s="218" t="s">
        <v>1</v>
      </c>
      <c r="F387" s="219" t="s">
        <v>173</v>
      </c>
      <c r="G387" s="217"/>
      <c r="H387" s="220">
        <v>1</v>
      </c>
      <c r="I387" s="221"/>
      <c r="J387" s="217"/>
      <c r="K387" s="217"/>
      <c r="L387" s="222"/>
      <c r="M387" s="223"/>
      <c r="N387" s="224"/>
      <c r="O387" s="224"/>
      <c r="P387" s="224"/>
      <c r="Q387" s="224"/>
      <c r="R387" s="224"/>
      <c r="S387" s="224"/>
      <c r="T387" s="225"/>
      <c r="AT387" s="226" t="s">
        <v>168</v>
      </c>
      <c r="AU387" s="226" t="s">
        <v>80</v>
      </c>
      <c r="AV387" s="14" t="s">
        <v>166</v>
      </c>
      <c r="AW387" s="14" t="s">
        <v>30</v>
      </c>
      <c r="AX387" s="14" t="s">
        <v>80</v>
      </c>
      <c r="AY387" s="226" t="s">
        <v>159</v>
      </c>
    </row>
    <row r="388" spans="1:65" s="2" customFormat="1" ht="128.65" customHeight="1">
      <c r="A388" s="34"/>
      <c r="B388" s="35"/>
      <c r="C388" s="191" t="s">
        <v>600</v>
      </c>
      <c r="D388" s="191" t="s">
        <v>162</v>
      </c>
      <c r="E388" s="192" t="s">
        <v>298</v>
      </c>
      <c r="F388" s="193" t="s">
        <v>299</v>
      </c>
      <c r="G388" s="194" t="s">
        <v>191</v>
      </c>
      <c r="H388" s="195">
        <v>888.39</v>
      </c>
      <c r="I388" s="196"/>
      <c r="J388" s="197">
        <f>ROUND(I388*H388,2)</f>
        <v>0</v>
      </c>
      <c r="K388" s="193" t="s">
        <v>177</v>
      </c>
      <c r="L388" s="39"/>
      <c r="M388" s="198" t="s">
        <v>1</v>
      </c>
      <c r="N388" s="199" t="s">
        <v>38</v>
      </c>
      <c r="O388" s="71"/>
      <c r="P388" s="200">
        <f>O388*H388</f>
        <v>0</v>
      </c>
      <c r="Q388" s="200">
        <v>0</v>
      </c>
      <c r="R388" s="200">
        <f>Q388*H388</f>
        <v>0</v>
      </c>
      <c r="S388" s="200">
        <v>0</v>
      </c>
      <c r="T388" s="201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202" t="s">
        <v>300</v>
      </c>
      <c r="AT388" s="202" t="s">
        <v>162</v>
      </c>
      <c r="AU388" s="202" t="s">
        <v>80</v>
      </c>
      <c r="AY388" s="17" t="s">
        <v>159</v>
      </c>
      <c r="BE388" s="203">
        <f>IF(N388="základní",J388,0)</f>
        <v>0</v>
      </c>
      <c r="BF388" s="203">
        <f>IF(N388="snížená",J388,0)</f>
        <v>0</v>
      </c>
      <c r="BG388" s="203">
        <f>IF(N388="zákl. přenesená",J388,0)</f>
        <v>0</v>
      </c>
      <c r="BH388" s="203">
        <f>IF(N388="sníž. přenesená",J388,0)</f>
        <v>0</v>
      </c>
      <c r="BI388" s="203">
        <f>IF(N388="nulová",J388,0)</f>
        <v>0</v>
      </c>
      <c r="BJ388" s="17" t="s">
        <v>80</v>
      </c>
      <c r="BK388" s="203">
        <f>ROUND(I388*H388,2)</f>
        <v>0</v>
      </c>
      <c r="BL388" s="17" t="s">
        <v>300</v>
      </c>
      <c r="BM388" s="202" t="s">
        <v>601</v>
      </c>
    </row>
    <row r="389" spans="1:65" s="13" customFormat="1">
      <c r="B389" s="204"/>
      <c r="C389" s="205"/>
      <c r="D389" s="206" t="s">
        <v>168</v>
      </c>
      <c r="E389" s="207" t="s">
        <v>1</v>
      </c>
      <c r="F389" s="208" t="s">
        <v>602</v>
      </c>
      <c r="G389" s="205"/>
      <c r="H389" s="209">
        <v>888.39</v>
      </c>
      <c r="I389" s="210"/>
      <c r="J389" s="205"/>
      <c r="K389" s="205"/>
      <c r="L389" s="211"/>
      <c r="M389" s="212"/>
      <c r="N389" s="213"/>
      <c r="O389" s="213"/>
      <c r="P389" s="213"/>
      <c r="Q389" s="213"/>
      <c r="R389" s="213"/>
      <c r="S389" s="213"/>
      <c r="T389" s="214"/>
      <c r="AT389" s="215" t="s">
        <v>168</v>
      </c>
      <c r="AU389" s="215" t="s">
        <v>80</v>
      </c>
      <c r="AV389" s="13" t="s">
        <v>82</v>
      </c>
      <c r="AW389" s="13" t="s">
        <v>30</v>
      </c>
      <c r="AX389" s="13" t="s">
        <v>73</v>
      </c>
      <c r="AY389" s="215" t="s">
        <v>159</v>
      </c>
    </row>
    <row r="390" spans="1:65" s="14" customFormat="1">
      <c r="B390" s="216"/>
      <c r="C390" s="217"/>
      <c r="D390" s="206" t="s">
        <v>168</v>
      </c>
      <c r="E390" s="218" t="s">
        <v>1</v>
      </c>
      <c r="F390" s="219" t="s">
        <v>173</v>
      </c>
      <c r="G390" s="217"/>
      <c r="H390" s="220">
        <v>888.39</v>
      </c>
      <c r="I390" s="221"/>
      <c r="J390" s="217"/>
      <c r="K390" s="217"/>
      <c r="L390" s="222"/>
      <c r="M390" s="223"/>
      <c r="N390" s="224"/>
      <c r="O390" s="224"/>
      <c r="P390" s="224"/>
      <c r="Q390" s="224"/>
      <c r="R390" s="224"/>
      <c r="S390" s="224"/>
      <c r="T390" s="225"/>
      <c r="AT390" s="226" t="s">
        <v>168</v>
      </c>
      <c r="AU390" s="226" t="s">
        <v>80</v>
      </c>
      <c r="AV390" s="14" t="s">
        <v>166</v>
      </c>
      <c r="AW390" s="14" t="s">
        <v>30</v>
      </c>
      <c r="AX390" s="14" t="s">
        <v>80</v>
      </c>
      <c r="AY390" s="226" t="s">
        <v>159</v>
      </c>
    </row>
    <row r="391" spans="1:65" s="2" customFormat="1" ht="128.65" customHeight="1">
      <c r="A391" s="34"/>
      <c r="B391" s="35"/>
      <c r="C391" s="191" t="s">
        <v>603</v>
      </c>
      <c r="D391" s="191" t="s">
        <v>162</v>
      </c>
      <c r="E391" s="192" t="s">
        <v>604</v>
      </c>
      <c r="F391" s="193" t="s">
        <v>605</v>
      </c>
      <c r="G391" s="194" t="s">
        <v>191</v>
      </c>
      <c r="H391" s="195">
        <v>174.17400000000001</v>
      </c>
      <c r="I391" s="196"/>
      <c r="J391" s="197">
        <f>ROUND(I391*H391,2)</f>
        <v>0</v>
      </c>
      <c r="K391" s="193" t="s">
        <v>177</v>
      </c>
      <c r="L391" s="39"/>
      <c r="M391" s="198" t="s">
        <v>1</v>
      </c>
      <c r="N391" s="199" t="s">
        <v>38</v>
      </c>
      <c r="O391" s="71"/>
      <c r="P391" s="200">
        <f>O391*H391</f>
        <v>0</v>
      </c>
      <c r="Q391" s="200">
        <v>0</v>
      </c>
      <c r="R391" s="200">
        <f>Q391*H391</f>
        <v>0</v>
      </c>
      <c r="S391" s="200">
        <v>0</v>
      </c>
      <c r="T391" s="201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202" t="s">
        <v>300</v>
      </c>
      <c r="AT391" s="202" t="s">
        <v>162</v>
      </c>
      <c r="AU391" s="202" t="s">
        <v>80</v>
      </c>
      <c r="AY391" s="17" t="s">
        <v>159</v>
      </c>
      <c r="BE391" s="203">
        <f>IF(N391="základní",J391,0)</f>
        <v>0</v>
      </c>
      <c r="BF391" s="203">
        <f>IF(N391="snížená",J391,0)</f>
        <v>0</v>
      </c>
      <c r="BG391" s="203">
        <f>IF(N391="zákl. přenesená",J391,0)</f>
        <v>0</v>
      </c>
      <c r="BH391" s="203">
        <f>IF(N391="sníž. přenesená",J391,0)</f>
        <v>0</v>
      </c>
      <c r="BI391" s="203">
        <f>IF(N391="nulová",J391,0)</f>
        <v>0</v>
      </c>
      <c r="BJ391" s="17" t="s">
        <v>80</v>
      </c>
      <c r="BK391" s="203">
        <f>ROUND(I391*H391,2)</f>
        <v>0</v>
      </c>
      <c r="BL391" s="17" t="s">
        <v>300</v>
      </c>
      <c r="BM391" s="202" t="s">
        <v>606</v>
      </c>
    </row>
    <row r="392" spans="1:65" s="13" customFormat="1">
      <c r="B392" s="204"/>
      <c r="C392" s="205"/>
      <c r="D392" s="206" t="s">
        <v>168</v>
      </c>
      <c r="E392" s="207" t="s">
        <v>1</v>
      </c>
      <c r="F392" s="208" t="s">
        <v>607</v>
      </c>
      <c r="G392" s="205"/>
      <c r="H392" s="209">
        <v>60</v>
      </c>
      <c r="I392" s="210"/>
      <c r="J392" s="205"/>
      <c r="K392" s="205"/>
      <c r="L392" s="211"/>
      <c r="M392" s="212"/>
      <c r="N392" s="213"/>
      <c r="O392" s="213"/>
      <c r="P392" s="213"/>
      <c r="Q392" s="213"/>
      <c r="R392" s="213"/>
      <c r="S392" s="213"/>
      <c r="T392" s="214"/>
      <c r="AT392" s="215" t="s">
        <v>168</v>
      </c>
      <c r="AU392" s="215" t="s">
        <v>80</v>
      </c>
      <c r="AV392" s="13" t="s">
        <v>82</v>
      </c>
      <c r="AW392" s="13" t="s">
        <v>30</v>
      </c>
      <c r="AX392" s="13" t="s">
        <v>73</v>
      </c>
      <c r="AY392" s="215" t="s">
        <v>159</v>
      </c>
    </row>
    <row r="393" spans="1:65" s="13" customFormat="1">
      <c r="B393" s="204"/>
      <c r="C393" s="205"/>
      <c r="D393" s="206" t="s">
        <v>168</v>
      </c>
      <c r="E393" s="207" t="s">
        <v>1</v>
      </c>
      <c r="F393" s="208" t="s">
        <v>608</v>
      </c>
      <c r="G393" s="205"/>
      <c r="H393" s="209">
        <v>43.841999999999999</v>
      </c>
      <c r="I393" s="210"/>
      <c r="J393" s="205"/>
      <c r="K393" s="205"/>
      <c r="L393" s="211"/>
      <c r="M393" s="212"/>
      <c r="N393" s="213"/>
      <c r="O393" s="213"/>
      <c r="P393" s="213"/>
      <c r="Q393" s="213"/>
      <c r="R393" s="213"/>
      <c r="S393" s="213"/>
      <c r="T393" s="214"/>
      <c r="AT393" s="215" t="s">
        <v>168</v>
      </c>
      <c r="AU393" s="215" t="s">
        <v>80</v>
      </c>
      <c r="AV393" s="13" t="s">
        <v>82</v>
      </c>
      <c r="AW393" s="13" t="s">
        <v>30</v>
      </c>
      <c r="AX393" s="13" t="s">
        <v>73</v>
      </c>
      <c r="AY393" s="215" t="s">
        <v>159</v>
      </c>
    </row>
    <row r="394" spans="1:65" s="13" customFormat="1">
      <c r="B394" s="204"/>
      <c r="C394" s="205"/>
      <c r="D394" s="206" t="s">
        <v>168</v>
      </c>
      <c r="E394" s="207" t="s">
        <v>1</v>
      </c>
      <c r="F394" s="208" t="s">
        <v>609</v>
      </c>
      <c r="G394" s="205"/>
      <c r="H394" s="209">
        <v>70.331999999999994</v>
      </c>
      <c r="I394" s="210"/>
      <c r="J394" s="205"/>
      <c r="K394" s="205"/>
      <c r="L394" s="211"/>
      <c r="M394" s="212"/>
      <c r="N394" s="213"/>
      <c r="O394" s="213"/>
      <c r="P394" s="213"/>
      <c r="Q394" s="213"/>
      <c r="R394" s="213"/>
      <c r="S394" s="213"/>
      <c r="T394" s="214"/>
      <c r="AT394" s="215" t="s">
        <v>168</v>
      </c>
      <c r="AU394" s="215" t="s">
        <v>80</v>
      </c>
      <c r="AV394" s="13" t="s">
        <v>82</v>
      </c>
      <c r="AW394" s="13" t="s">
        <v>30</v>
      </c>
      <c r="AX394" s="13" t="s">
        <v>73</v>
      </c>
      <c r="AY394" s="215" t="s">
        <v>159</v>
      </c>
    </row>
    <row r="395" spans="1:65" s="14" customFormat="1">
      <c r="B395" s="216"/>
      <c r="C395" s="217"/>
      <c r="D395" s="206" t="s">
        <v>168</v>
      </c>
      <c r="E395" s="218" t="s">
        <v>1</v>
      </c>
      <c r="F395" s="219" t="s">
        <v>173</v>
      </c>
      <c r="G395" s="217"/>
      <c r="H395" s="220">
        <v>174.17400000000001</v>
      </c>
      <c r="I395" s="221"/>
      <c r="J395" s="217"/>
      <c r="K395" s="217"/>
      <c r="L395" s="222"/>
      <c r="M395" s="223"/>
      <c r="N395" s="224"/>
      <c r="O395" s="224"/>
      <c r="P395" s="224"/>
      <c r="Q395" s="224"/>
      <c r="R395" s="224"/>
      <c r="S395" s="224"/>
      <c r="T395" s="225"/>
      <c r="AT395" s="226" t="s">
        <v>168</v>
      </c>
      <c r="AU395" s="226" t="s">
        <v>80</v>
      </c>
      <c r="AV395" s="14" t="s">
        <v>166</v>
      </c>
      <c r="AW395" s="14" t="s">
        <v>30</v>
      </c>
      <c r="AX395" s="14" t="s">
        <v>80</v>
      </c>
      <c r="AY395" s="226" t="s">
        <v>159</v>
      </c>
    </row>
    <row r="396" spans="1:65" s="2" customFormat="1" ht="156.75" customHeight="1">
      <c r="A396" s="34"/>
      <c r="B396" s="35"/>
      <c r="C396" s="191" t="s">
        <v>610</v>
      </c>
      <c r="D396" s="191" t="s">
        <v>162</v>
      </c>
      <c r="E396" s="192" t="s">
        <v>304</v>
      </c>
      <c r="F396" s="193" t="s">
        <v>305</v>
      </c>
      <c r="G396" s="194" t="s">
        <v>191</v>
      </c>
      <c r="H396" s="195">
        <v>4987</v>
      </c>
      <c r="I396" s="196"/>
      <c r="J396" s="197">
        <f>ROUND(I396*H396,2)</f>
        <v>0</v>
      </c>
      <c r="K396" s="193" t="s">
        <v>177</v>
      </c>
      <c r="L396" s="39"/>
      <c r="M396" s="198" t="s">
        <v>1</v>
      </c>
      <c r="N396" s="199" t="s">
        <v>38</v>
      </c>
      <c r="O396" s="71"/>
      <c r="P396" s="200">
        <f>O396*H396</f>
        <v>0</v>
      </c>
      <c r="Q396" s="200">
        <v>0</v>
      </c>
      <c r="R396" s="200">
        <f>Q396*H396</f>
        <v>0</v>
      </c>
      <c r="S396" s="200">
        <v>0</v>
      </c>
      <c r="T396" s="201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202" t="s">
        <v>300</v>
      </c>
      <c r="AT396" s="202" t="s">
        <v>162</v>
      </c>
      <c r="AU396" s="202" t="s">
        <v>80</v>
      </c>
      <c r="AY396" s="17" t="s">
        <v>159</v>
      </c>
      <c r="BE396" s="203">
        <f>IF(N396="základní",J396,0)</f>
        <v>0</v>
      </c>
      <c r="BF396" s="203">
        <f>IF(N396="snížená",J396,0)</f>
        <v>0</v>
      </c>
      <c r="BG396" s="203">
        <f>IF(N396="zákl. přenesená",J396,0)</f>
        <v>0</v>
      </c>
      <c r="BH396" s="203">
        <f>IF(N396="sníž. přenesená",J396,0)</f>
        <v>0</v>
      </c>
      <c r="BI396" s="203">
        <f>IF(N396="nulová",J396,0)</f>
        <v>0</v>
      </c>
      <c r="BJ396" s="17" t="s">
        <v>80</v>
      </c>
      <c r="BK396" s="203">
        <f>ROUND(I396*H396,2)</f>
        <v>0</v>
      </c>
      <c r="BL396" s="17" t="s">
        <v>300</v>
      </c>
      <c r="BM396" s="202" t="s">
        <v>611</v>
      </c>
    </row>
    <row r="397" spans="1:65" s="13" customFormat="1">
      <c r="B397" s="204"/>
      <c r="C397" s="205"/>
      <c r="D397" s="206" t="s">
        <v>168</v>
      </c>
      <c r="E397" s="207" t="s">
        <v>1</v>
      </c>
      <c r="F397" s="208" t="s">
        <v>612</v>
      </c>
      <c r="G397" s="205"/>
      <c r="H397" s="209">
        <v>4959</v>
      </c>
      <c r="I397" s="210"/>
      <c r="J397" s="205"/>
      <c r="K397" s="205"/>
      <c r="L397" s="211"/>
      <c r="M397" s="212"/>
      <c r="N397" s="213"/>
      <c r="O397" s="213"/>
      <c r="P397" s="213"/>
      <c r="Q397" s="213"/>
      <c r="R397" s="213"/>
      <c r="S397" s="213"/>
      <c r="T397" s="214"/>
      <c r="AT397" s="215" t="s">
        <v>168</v>
      </c>
      <c r="AU397" s="215" t="s">
        <v>80</v>
      </c>
      <c r="AV397" s="13" t="s">
        <v>82</v>
      </c>
      <c r="AW397" s="13" t="s">
        <v>30</v>
      </c>
      <c r="AX397" s="13" t="s">
        <v>73</v>
      </c>
      <c r="AY397" s="215" t="s">
        <v>159</v>
      </c>
    </row>
    <row r="398" spans="1:65" s="13" customFormat="1">
      <c r="B398" s="204"/>
      <c r="C398" s="205"/>
      <c r="D398" s="206" t="s">
        <v>168</v>
      </c>
      <c r="E398" s="207" t="s">
        <v>1</v>
      </c>
      <c r="F398" s="208" t="s">
        <v>613</v>
      </c>
      <c r="G398" s="205"/>
      <c r="H398" s="209">
        <v>28</v>
      </c>
      <c r="I398" s="210"/>
      <c r="J398" s="205"/>
      <c r="K398" s="205"/>
      <c r="L398" s="211"/>
      <c r="M398" s="212"/>
      <c r="N398" s="213"/>
      <c r="O398" s="213"/>
      <c r="P398" s="213"/>
      <c r="Q398" s="213"/>
      <c r="R398" s="213"/>
      <c r="S398" s="213"/>
      <c r="T398" s="214"/>
      <c r="AT398" s="215" t="s">
        <v>168</v>
      </c>
      <c r="AU398" s="215" t="s">
        <v>80</v>
      </c>
      <c r="AV398" s="13" t="s">
        <v>82</v>
      </c>
      <c r="AW398" s="13" t="s">
        <v>30</v>
      </c>
      <c r="AX398" s="13" t="s">
        <v>73</v>
      </c>
      <c r="AY398" s="215" t="s">
        <v>159</v>
      </c>
    </row>
    <row r="399" spans="1:65" s="14" customFormat="1">
      <c r="B399" s="216"/>
      <c r="C399" s="217"/>
      <c r="D399" s="206" t="s">
        <v>168</v>
      </c>
      <c r="E399" s="218" t="s">
        <v>1</v>
      </c>
      <c r="F399" s="219" t="s">
        <v>173</v>
      </c>
      <c r="G399" s="217"/>
      <c r="H399" s="220">
        <v>4987</v>
      </c>
      <c r="I399" s="221"/>
      <c r="J399" s="217"/>
      <c r="K399" s="217"/>
      <c r="L399" s="222"/>
      <c r="M399" s="223"/>
      <c r="N399" s="224"/>
      <c r="O399" s="224"/>
      <c r="P399" s="224"/>
      <c r="Q399" s="224"/>
      <c r="R399" s="224"/>
      <c r="S399" s="224"/>
      <c r="T399" s="225"/>
      <c r="AT399" s="226" t="s">
        <v>168</v>
      </c>
      <c r="AU399" s="226" t="s">
        <v>80</v>
      </c>
      <c r="AV399" s="14" t="s">
        <v>166</v>
      </c>
      <c r="AW399" s="14" t="s">
        <v>30</v>
      </c>
      <c r="AX399" s="14" t="s">
        <v>80</v>
      </c>
      <c r="AY399" s="226" t="s">
        <v>159</v>
      </c>
    </row>
    <row r="400" spans="1:65" s="2" customFormat="1" ht="156.75" customHeight="1">
      <c r="A400" s="34"/>
      <c r="B400" s="35"/>
      <c r="C400" s="191" t="s">
        <v>614</v>
      </c>
      <c r="D400" s="191" t="s">
        <v>162</v>
      </c>
      <c r="E400" s="192" t="s">
        <v>615</v>
      </c>
      <c r="F400" s="193" t="s">
        <v>616</v>
      </c>
      <c r="G400" s="194" t="s">
        <v>191</v>
      </c>
      <c r="H400" s="195">
        <v>10.821999999999999</v>
      </c>
      <c r="I400" s="196"/>
      <c r="J400" s="197">
        <f>ROUND(I400*H400,2)</f>
        <v>0</v>
      </c>
      <c r="K400" s="193" t="s">
        <v>177</v>
      </c>
      <c r="L400" s="39"/>
      <c r="M400" s="198" t="s">
        <v>1</v>
      </c>
      <c r="N400" s="199" t="s">
        <v>38</v>
      </c>
      <c r="O400" s="71"/>
      <c r="P400" s="200">
        <f>O400*H400</f>
        <v>0</v>
      </c>
      <c r="Q400" s="200">
        <v>0</v>
      </c>
      <c r="R400" s="200">
        <f>Q400*H400</f>
        <v>0</v>
      </c>
      <c r="S400" s="200">
        <v>0</v>
      </c>
      <c r="T400" s="201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202" t="s">
        <v>300</v>
      </c>
      <c r="AT400" s="202" t="s">
        <v>162</v>
      </c>
      <c r="AU400" s="202" t="s">
        <v>80</v>
      </c>
      <c r="AY400" s="17" t="s">
        <v>159</v>
      </c>
      <c r="BE400" s="203">
        <f>IF(N400="základní",J400,0)</f>
        <v>0</v>
      </c>
      <c r="BF400" s="203">
        <f>IF(N400="snížená",J400,0)</f>
        <v>0</v>
      </c>
      <c r="BG400" s="203">
        <f>IF(N400="zákl. přenesená",J400,0)</f>
        <v>0</v>
      </c>
      <c r="BH400" s="203">
        <f>IF(N400="sníž. přenesená",J400,0)</f>
        <v>0</v>
      </c>
      <c r="BI400" s="203">
        <f>IF(N400="nulová",J400,0)</f>
        <v>0</v>
      </c>
      <c r="BJ400" s="17" t="s">
        <v>80</v>
      </c>
      <c r="BK400" s="203">
        <f>ROUND(I400*H400,2)</f>
        <v>0</v>
      </c>
      <c r="BL400" s="17" t="s">
        <v>300</v>
      </c>
      <c r="BM400" s="202" t="s">
        <v>617</v>
      </c>
    </row>
    <row r="401" spans="1:65" s="13" customFormat="1">
      <c r="B401" s="204"/>
      <c r="C401" s="205"/>
      <c r="D401" s="206" t="s">
        <v>168</v>
      </c>
      <c r="E401" s="207" t="s">
        <v>1</v>
      </c>
      <c r="F401" s="208" t="s">
        <v>618</v>
      </c>
      <c r="G401" s="205"/>
      <c r="H401" s="209">
        <v>10.821999999999999</v>
      </c>
      <c r="I401" s="210"/>
      <c r="J401" s="205"/>
      <c r="K401" s="205"/>
      <c r="L401" s="211"/>
      <c r="M401" s="212"/>
      <c r="N401" s="213"/>
      <c r="O401" s="213"/>
      <c r="P401" s="213"/>
      <c r="Q401" s="213"/>
      <c r="R401" s="213"/>
      <c r="S401" s="213"/>
      <c r="T401" s="214"/>
      <c r="AT401" s="215" t="s">
        <v>168</v>
      </c>
      <c r="AU401" s="215" t="s">
        <v>80</v>
      </c>
      <c r="AV401" s="13" t="s">
        <v>82</v>
      </c>
      <c r="AW401" s="13" t="s">
        <v>30</v>
      </c>
      <c r="AX401" s="13" t="s">
        <v>73</v>
      </c>
      <c r="AY401" s="215" t="s">
        <v>159</v>
      </c>
    </row>
    <row r="402" spans="1:65" s="14" customFormat="1">
      <c r="B402" s="216"/>
      <c r="C402" s="217"/>
      <c r="D402" s="206" t="s">
        <v>168</v>
      </c>
      <c r="E402" s="218" t="s">
        <v>1</v>
      </c>
      <c r="F402" s="219" t="s">
        <v>173</v>
      </c>
      <c r="G402" s="217"/>
      <c r="H402" s="220">
        <v>10.821999999999999</v>
      </c>
      <c r="I402" s="221"/>
      <c r="J402" s="217"/>
      <c r="K402" s="217"/>
      <c r="L402" s="222"/>
      <c r="M402" s="223"/>
      <c r="N402" s="224"/>
      <c r="O402" s="224"/>
      <c r="P402" s="224"/>
      <c r="Q402" s="224"/>
      <c r="R402" s="224"/>
      <c r="S402" s="224"/>
      <c r="T402" s="225"/>
      <c r="AT402" s="226" t="s">
        <v>168</v>
      </c>
      <c r="AU402" s="226" t="s">
        <v>80</v>
      </c>
      <c r="AV402" s="14" t="s">
        <v>166</v>
      </c>
      <c r="AW402" s="14" t="s">
        <v>30</v>
      </c>
      <c r="AX402" s="14" t="s">
        <v>80</v>
      </c>
      <c r="AY402" s="226" t="s">
        <v>159</v>
      </c>
    </row>
    <row r="403" spans="1:65" s="2" customFormat="1" ht="90" customHeight="1">
      <c r="A403" s="34"/>
      <c r="B403" s="35"/>
      <c r="C403" s="191" t="s">
        <v>619</v>
      </c>
      <c r="D403" s="191" t="s">
        <v>162</v>
      </c>
      <c r="E403" s="192" t="s">
        <v>310</v>
      </c>
      <c r="F403" s="193" t="s">
        <v>311</v>
      </c>
      <c r="G403" s="194" t="s">
        <v>198</v>
      </c>
      <c r="H403" s="195">
        <v>3</v>
      </c>
      <c r="I403" s="196"/>
      <c r="J403" s="197">
        <f>ROUND(I403*H403,2)</f>
        <v>0</v>
      </c>
      <c r="K403" s="193" t="s">
        <v>177</v>
      </c>
      <c r="L403" s="39"/>
      <c r="M403" s="198" t="s">
        <v>1</v>
      </c>
      <c r="N403" s="199" t="s">
        <v>38</v>
      </c>
      <c r="O403" s="71"/>
      <c r="P403" s="200">
        <f>O403*H403</f>
        <v>0</v>
      </c>
      <c r="Q403" s="200">
        <v>0</v>
      </c>
      <c r="R403" s="200">
        <f>Q403*H403</f>
        <v>0</v>
      </c>
      <c r="S403" s="200">
        <v>0</v>
      </c>
      <c r="T403" s="201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202" t="s">
        <v>300</v>
      </c>
      <c r="AT403" s="202" t="s">
        <v>162</v>
      </c>
      <c r="AU403" s="202" t="s">
        <v>80</v>
      </c>
      <c r="AY403" s="17" t="s">
        <v>159</v>
      </c>
      <c r="BE403" s="203">
        <f>IF(N403="základní",J403,0)</f>
        <v>0</v>
      </c>
      <c r="BF403" s="203">
        <f>IF(N403="snížená",J403,0)</f>
        <v>0</v>
      </c>
      <c r="BG403" s="203">
        <f>IF(N403="zákl. přenesená",J403,0)</f>
        <v>0</v>
      </c>
      <c r="BH403" s="203">
        <f>IF(N403="sníž. přenesená",J403,0)</f>
        <v>0</v>
      </c>
      <c r="BI403" s="203">
        <f>IF(N403="nulová",J403,0)</f>
        <v>0</v>
      </c>
      <c r="BJ403" s="17" t="s">
        <v>80</v>
      </c>
      <c r="BK403" s="203">
        <f>ROUND(I403*H403,2)</f>
        <v>0</v>
      </c>
      <c r="BL403" s="17" t="s">
        <v>300</v>
      </c>
      <c r="BM403" s="202" t="s">
        <v>620</v>
      </c>
    </row>
    <row r="404" spans="1:65" s="13" customFormat="1">
      <c r="B404" s="204"/>
      <c r="C404" s="205"/>
      <c r="D404" s="206" t="s">
        <v>168</v>
      </c>
      <c r="E404" s="207" t="s">
        <v>1</v>
      </c>
      <c r="F404" s="208" t="s">
        <v>99</v>
      </c>
      <c r="G404" s="205"/>
      <c r="H404" s="209">
        <v>3</v>
      </c>
      <c r="I404" s="210"/>
      <c r="J404" s="205"/>
      <c r="K404" s="205"/>
      <c r="L404" s="211"/>
      <c r="M404" s="212"/>
      <c r="N404" s="213"/>
      <c r="O404" s="213"/>
      <c r="P404" s="213"/>
      <c r="Q404" s="213"/>
      <c r="R404" s="213"/>
      <c r="S404" s="213"/>
      <c r="T404" s="214"/>
      <c r="AT404" s="215" t="s">
        <v>168</v>
      </c>
      <c r="AU404" s="215" t="s">
        <v>80</v>
      </c>
      <c r="AV404" s="13" t="s">
        <v>82</v>
      </c>
      <c r="AW404" s="13" t="s">
        <v>30</v>
      </c>
      <c r="AX404" s="13" t="s">
        <v>73</v>
      </c>
      <c r="AY404" s="215" t="s">
        <v>159</v>
      </c>
    </row>
    <row r="405" spans="1:65" s="14" customFormat="1">
      <c r="B405" s="216"/>
      <c r="C405" s="217"/>
      <c r="D405" s="206" t="s">
        <v>168</v>
      </c>
      <c r="E405" s="218" t="s">
        <v>1</v>
      </c>
      <c r="F405" s="219" t="s">
        <v>173</v>
      </c>
      <c r="G405" s="217"/>
      <c r="H405" s="220">
        <v>3</v>
      </c>
      <c r="I405" s="221"/>
      <c r="J405" s="217"/>
      <c r="K405" s="217"/>
      <c r="L405" s="222"/>
      <c r="M405" s="247"/>
      <c r="N405" s="248"/>
      <c r="O405" s="248"/>
      <c r="P405" s="248"/>
      <c r="Q405" s="248"/>
      <c r="R405" s="248"/>
      <c r="S405" s="248"/>
      <c r="T405" s="249"/>
      <c r="AT405" s="226" t="s">
        <v>168</v>
      </c>
      <c r="AU405" s="226" t="s">
        <v>80</v>
      </c>
      <c r="AV405" s="14" t="s">
        <v>166</v>
      </c>
      <c r="AW405" s="14" t="s">
        <v>30</v>
      </c>
      <c r="AX405" s="14" t="s">
        <v>80</v>
      </c>
      <c r="AY405" s="226" t="s">
        <v>159</v>
      </c>
    </row>
    <row r="406" spans="1:65" s="2" customFormat="1" ht="6.95" customHeight="1">
      <c r="A406" s="34"/>
      <c r="B406" s="54"/>
      <c r="C406" s="55"/>
      <c r="D406" s="55"/>
      <c r="E406" s="55"/>
      <c r="F406" s="55"/>
      <c r="G406" s="55"/>
      <c r="H406" s="55"/>
      <c r="I406" s="55"/>
      <c r="J406" s="55"/>
      <c r="K406" s="55"/>
      <c r="L406" s="39"/>
      <c r="M406" s="34"/>
      <c r="O406" s="34"/>
      <c r="P406" s="34"/>
      <c r="Q406" s="34"/>
      <c r="R406" s="34"/>
      <c r="S406" s="34"/>
      <c r="T406" s="34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</row>
  </sheetData>
  <sheetProtection algorithmName="SHA-512" hashValue="Y+sTM9ZiiOtoYYX3r4GDf4idJBkDbpLymEpJuGauvj4vSnLf+iq5KekHSylTapTdV/GpVR8suy69VOL+epoRfg==" saltValue="2eG5/ibDRyS0/DpYXZkNsQ==" spinCount="100000" sheet="1" objects="1" scenarios="1" autoFilter="0"/>
  <autoFilter ref="C122:K405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9"/>
  <sheetViews>
    <sheetView showGridLines="0" topLeftCell="A205" workbookViewId="0">
      <selection activeCell="I162" sqref="I16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93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131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8" t="str">
        <f>'Rekapitulace stavby'!K6</f>
        <v>14 - Oprava trati v úseku Kralupy - Velvary</v>
      </c>
      <c r="F7" s="309"/>
      <c r="G7" s="309"/>
      <c r="H7" s="309"/>
      <c r="L7" s="20"/>
    </row>
    <row r="8" spans="1:46" s="1" customFormat="1" ht="12" customHeight="1">
      <c r="B8" s="20"/>
      <c r="D8" s="119" t="s">
        <v>132</v>
      </c>
      <c r="L8" s="20"/>
    </row>
    <row r="9" spans="1:46" s="2" customFormat="1" ht="23.25" customHeight="1">
      <c r="A9" s="34"/>
      <c r="B9" s="39"/>
      <c r="C9" s="34"/>
      <c r="D9" s="34"/>
      <c r="E9" s="308" t="s">
        <v>133</v>
      </c>
      <c r="F9" s="310"/>
      <c r="G9" s="310"/>
      <c r="H9" s="31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9" t="s">
        <v>134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>
      <c r="A11" s="34"/>
      <c r="B11" s="39"/>
      <c r="C11" s="34"/>
      <c r="D11" s="34"/>
      <c r="E11" s="311" t="s">
        <v>621</v>
      </c>
      <c r="F11" s="310"/>
      <c r="G11" s="310"/>
      <c r="H11" s="310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9" t="s">
        <v>18</v>
      </c>
      <c r="E13" s="34"/>
      <c r="F13" s="110" t="s">
        <v>1</v>
      </c>
      <c r="G13" s="34"/>
      <c r="H13" s="34"/>
      <c r="I13" s="119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9" t="s">
        <v>20</v>
      </c>
      <c r="E14" s="34"/>
      <c r="F14" s="110" t="s">
        <v>21</v>
      </c>
      <c r="G14" s="34"/>
      <c r="H14" s="34"/>
      <c r="I14" s="119" t="s">
        <v>22</v>
      </c>
      <c r="J14" s="120" t="str">
        <f>'Rekapitulace stavby'!AN8</f>
        <v>8. 3. 2021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24</v>
      </c>
      <c r="E16" s="34"/>
      <c r="F16" s="34"/>
      <c r="G16" s="34"/>
      <c r="H16" s="34"/>
      <c r="I16" s="119" t="s">
        <v>25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19" t="s">
        <v>26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9" t="s">
        <v>27</v>
      </c>
      <c r="E19" s="34"/>
      <c r="F19" s="34"/>
      <c r="G19" s="34"/>
      <c r="H19" s="34"/>
      <c r="I19" s="119" t="s">
        <v>25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12" t="str">
        <f>'Rekapitulace stavby'!E14</f>
        <v>Vyplň údaj</v>
      </c>
      <c r="F20" s="313"/>
      <c r="G20" s="313"/>
      <c r="H20" s="313"/>
      <c r="I20" s="119" t="s">
        <v>26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9" t="s">
        <v>29</v>
      </c>
      <c r="E22" s="34"/>
      <c r="F22" s="34"/>
      <c r="G22" s="34"/>
      <c r="H22" s="34"/>
      <c r="I22" s="119" t="s">
        <v>25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19" t="s">
        <v>26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9" t="s">
        <v>31</v>
      </c>
      <c r="E25" s="34"/>
      <c r="F25" s="34"/>
      <c r="G25" s="34"/>
      <c r="H25" s="34"/>
      <c r="I25" s="119" t="s">
        <v>25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19" t="s">
        <v>26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9" t="s">
        <v>32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1"/>
      <c r="B29" s="122"/>
      <c r="C29" s="121"/>
      <c r="D29" s="121"/>
      <c r="E29" s="314" t="s">
        <v>1</v>
      </c>
      <c r="F29" s="314"/>
      <c r="G29" s="314"/>
      <c r="H29" s="314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4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33</v>
      </c>
      <c r="E32" s="34"/>
      <c r="F32" s="34"/>
      <c r="G32" s="34"/>
      <c r="H32" s="34"/>
      <c r="I32" s="34"/>
      <c r="J32" s="126">
        <f>ROUND(J123,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7" t="s">
        <v>35</v>
      </c>
      <c r="G34" s="34"/>
      <c r="H34" s="34"/>
      <c r="I34" s="127" t="s">
        <v>34</v>
      </c>
      <c r="J34" s="127" t="s">
        <v>36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8" t="s">
        <v>37</v>
      </c>
      <c r="E35" s="119" t="s">
        <v>38</v>
      </c>
      <c r="F35" s="129">
        <f>ROUND((SUM(BE123:BE208)),  2)</f>
        <v>0</v>
      </c>
      <c r="G35" s="34"/>
      <c r="H35" s="34"/>
      <c r="I35" s="130">
        <v>0.21</v>
      </c>
      <c r="J35" s="129">
        <f>ROUND(((SUM(BE123:BE208))*I35),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9" t="s">
        <v>39</v>
      </c>
      <c r="F36" s="129">
        <f>ROUND((SUM(BF123:BF208)),  2)</f>
        <v>0</v>
      </c>
      <c r="G36" s="34"/>
      <c r="H36" s="34"/>
      <c r="I36" s="130">
        <v>0.15</v>
      </c>
      <c r="J36" s="129">
        <f>ROUND(((SUM(BF123:BF208))*I36),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9" t="s">
        <v>40</v>
      </c>
      <c r="F37" s="129">
        <f>ROUND((SUM(BG123:BG208)),  2)</f>
        <v>0</v>
      </c>
      <c r="G37" s="34"/>
      <c r="H37" s="34"/>
      <c r="I37" s="130">
        <v>0.21</v>
      </c>
      <c r="J37" s="12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9" t="s">
        <v>41</v>
      </c>
      <c r="F38" s="129">
        <f>ROUND((SUM(BH123:BH208)),  2)</f>
        <v>0</v>
      </c>
      <c r="G38" s="34"/>
      <c r="H38" s="34"/>
      <c r="I38" s="130">
        <v>0.15</v>
      </c>
      <c r="J38" s="129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42</v>
      </c>
      <c r="F39" s="129">
        <f>ROUND((SUM(BI123:BI208)),  2)</f>
        <v>0</v>
      </c>
      <c r="G39" s="34"/>
      <c r="H39" s="34"/>
      <c r="I39" s="130">
        <v>0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1"/>
      <c r="D41" s="132" t="s">
        <v>43</v>
      </c>
      <c r="E41" s="133"/>
      <c r="F41" s="133"/>
      <c r="G41" s="134" t="s">
        <v>44</v>
      </c>
      <c r="H41" s="135" t="s">
        <v>45</v>
      </c>
      <c r="I41" s="133"/>
      <c r="J41" s="136">
        <f>SUM(J32:J39)</f>
        <v>0</v>
      </c>
      <c r="K41" s="137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136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06" t="str">
        <f>E7</f>
        <v>14 - Oprava trati v úseku Kralupy - Velvary</v>
      </c>
      <c r="F85" s="307"/>
      <c r="G85" s="307"/>
      <c r="H85" s="30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2" customFormat="1" ht="23.25" customHeight="1">
      <c r="A87" s="34"/>
      <c r="B87" s="35"/>
      <c r="C87" s="36"/>
      <c r="D87" s="36"/>
      <c r="E87" s="306" t="s">
        <v>133</v>
      </c>
      <c r="F87" s="305"/>
      <c r="G87" s="305"/>
      <c r="H87" s="30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134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30" customHeight="1">
      <c r="A89" s="34"/>
      <c r="B89" s="35"/>
      <c r="C89" s="36"/>
      <c r="D89" s="36"/>
      <c r="E89" s="263" t="str">
        <f>E11</f>
        <v>003 - Oprava žel. svršku Kralupy Předměstí - Velvary km 2,880 - 3,330</v>
      </c>
      <c r="F89" s="305"/>
      <c r="G89" s="305"/>
      <c r="H89" s="30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20</v>
      </c>
      <c r="D91" s="36"/>
      <c r="E91" s="36"/>
      <c r="F91" s="27" t="str">
        <f>F14</f>
        <v xml:space="preserve"> </v>
      </c>
      <c r="G91" s="36"/>
      <c r="H91" s="36"/>
      <c r="I91" s="29" t="s">
        <v>22</v>
      </c>
      <c r="J91" s="66" t="str">
        <f>IF(J14="","",J14)</f>
        <v>8. 3. 2021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>
      <c r="A93" s="34"/>
      <c r="B93" s="35"/>
      <c r="C93" s="29" t="s">
        <v>24</v>
      </c>
      <c r="D93" s="36"/>
      <c r="E93" s="36"/>
      <c r="F93" s="27" t="str">
        <f>E17</f>
        <v xml:space="preserve"> </v>
      </c>
      <c r="G93" s="36"/>
      <c r="H93" s="36"/>
      <c r="I93" s="29" t="s">
        <v>29</v>
      </c>
      <c r="J93" s="32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customHeight="1">
      <c r="A94" s="34"/>
      <c r="B94" s="35"/>
      <c r="C94" s="29" t="s">
        <v>27</v>
      </c>
      <c r="D94" s="36"/>
      <c r="E94" s="36"/>
      <c r="F94" s="27" t="str">
        <f>IF(E20="","",E20)</f>
        <v>Vyplň údaj</v>
      </c>
      <c r="G94" s="36"/>
      <c r="H94" s="36"/>
      <c r="I94" s="29" t="s">
        <v>31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49" t="s">
        <v>137</v>
      </c>
      <c r="D96" s="150"/>
      <c r="E96" s="150"/>
      <c r="F96" s="150"/>
      <c r="G96" s="150"/>
      <c r="H96" s="150"/>
      <c r="I96" s="150"/>
      <c r="J96" s="151" t="s">
        <v>138</v>
      </c>
      <c r="K96" s="150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customHeight="1">
      <c r="A98" s="34"/>
      <c r="B98" s="35"/>
      <c r="C98" s="152" t="s">
        <v>139</v>
      </c>
      <c r="D98" s="36"/>
      <c r="E98" s="36"/>
      <c r="F98" s="36"/>
      <c r="G98" s="36"/>
      <c r="H98" s="36"/>
      <c r="I98" s="36"/>
      <c r="J98" s="84">
        <f>J123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140</v>
      </c>
    </row>
    <row r="99" spans="1:47" s="9" customFormat="1" ht="24.95" customHeight="1">
      <c r="B99" s="153"/>
      <c r="C99" s="154"/>
      <c r="D99" s="155" t="s">
        <v>141</v>
      </c>
      <c r="E99" s="156"/>
      <c r="F99" s="156"/>
      <c r="G99" s="156"/>
      <c r="H99" s="156"/>
      <c r="I99" s="156"/>
      <c r="J99" s="157">
        <f>J124</f>
        <v>0</v>
      </c>
      <c r="K99" s="154"/>
      <c r="L99" s="158"/>
    </row>
    <row r="100" spans="1:47" s="10" customFormat="1" ht="19.899999999999999" customHeight="1">
      <c r="B100" s="159"/>
      <c r="C100" s="104"/>
      <c r="D100" s="160" t="s">
        <v>142</v>
      </c>
      <c r="E100" s="161"/>
      <c r="F100" s="161"/>
      <c r="G100" s="161"/>
      <c r="H100" s="161"/>
      <c r="I100" s="161"/>
      <c r="J100" s="162">
        <f>J125</f>
        <v>0</v>
      </c>
      <c r="K100" s="104"/>
      <c r="L100" s="163"/>
    </row>
    <row r="101" spans="1:47" s="9" customFormat="1" ht="24.95" customHeight="1">
      <c r="B101" s="153"/>
      <c r="C101" s="154"/>
      <c r="D101" s="155" t="s">
        <v>143</v>
      </c>
      <c r="E101" s="156"/>
      <c r="F101" s="156"/>
      <c r="G101" s="156"/>
      <c r="H101" s="156"/>
      <c r="I101" s="156"/>
      <c r="J101" s="157">
        <f>J198</f>
        <v>0</v>
      </c>
      <c r="K101" s="154"/>
      <c r="L101" s="158"/>
    </row>
    <row r="102" spans="1:47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47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24.95" customHeight="1">
      <c r="A108" s="34"/>
      <c r="B108" s="35"/>
      <c r="C108" s="23" t="s">
        <v>144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6.5" customHeight="1">
      <c r="A111" s="34"/>
      <c r="B111" s="35"/>
      <c r="C111" s="36"/>
      <c r="D111" s="36"/>
      <c r="E111" s="306" t="str">
        <f>E7</f>
        <v>14 - Oprava trati v úseku Kralupy - Velvary</v>
      </c>
      <c r="F111" s="307"/>
      <c r="G111" s="307"/>
      <c r="H111" s="307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1" customFormat="1" ht="12" customHeight="1">
      <c r="B112" s="21"/>
      <c r="C112" s="29" t="s">
        <v>132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pans="1:65" s="2" customFormat="1" ht="23.25" customHeight="1">
      <c r="A113" s="34"/>
      <c r="B113" s="35"/>
      <c r="C113" s="36"/>
      <c r="D113" s="36"/>
      <c r="E113" s="306" t="s">
        <v>133</v>
      </c>
      <c r="F113" s="305"/>
      <c r="G113" s="305"/>
      <c r="H113" s="305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134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30" customHeight="1">
      <c r="A115" s="34"/>
      <c r="B115" s="35"/>
      <c r="C115" s="36"/>
      <c r="D115" s="36"/>
      <c r="E115" s="263" t="str">
        <f>E11</f>
        <v>003 - Oprava žel. svršku Kralupy Předměstí - Velvary km 2,880 - 3,330</v>
      </c>
      <c r="F115" s="305"/>
      <c r="G115" s="305"/>
      <c r="H115" s="305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F14</f>
        <v xml:space="preserve"> </v>
      </c>
      <c r="G117" s="36"/>
      <c r="H117" s="36"/>
      <c r="I117" s="29" t="s">
        <v>22</v>
      </c>
      <c r="J117" s="66" t="str">
        <f>IF(J14="","",J14)</f>
        <v>8. 3. 2021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24</v>
      </c>
      <c r="D119" s="36"/>
      <c r="E119" s="36"/>
      <c r="F119" s="27" t="str">
        <f>E17</f>
        <v xml:space="preserve"> </v>
      </c>
      <c r="G119" s="36"/>
      <c r="H119" s="36"/>
      <c r="I119" s="29" t="s">
        <v>29</v>
      </c>
      <c r="J119" s="32" t="str">
        <f>E23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27</v>
      </c>
      <c r="D120" s="36"/>
      <c r="E120" s="36"/>
      <c r="F120" s="27" t="str">
        <f>IF(E20="","",E20)</f>
        <v>Vyplň údaj</v>
      </c>
      <c r="G120" s="36"/>
      <c r="H120" s="36"/>
      <c r="I120" s="29" t="s">
        <v>31</v>
      </c>
      <c r="J120" s="32" t="str">
        <f>E26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64"/>
      <c r="B122" s="165"/>
      <c r="C122" s="166" t="s">
        <v>145</v>
      </c>
      <c r="D122" s="167" t="s">
        <v>58</v>
      </c>
      <c r="E122" s="167" t="s">
        <v>54</v>
      </c>
      <c r="F122" s="167" t="s">
        <v>55</v>
      </c>
      <c r="G122" s="167" t="s">
        <v>146</v>
      </c>
      <c r="H122" s="167" t="s">
        <v>147</v>
      </c>
      <c r="I122" s="167" t="s">
        <v>148</v>
      </c>
      <c r="J122" s="167" t="s">
        <v>138</v>
      </c>
      <c r="K122" s="168" t="s">
        <v>149</v>
      </c>
      <c r="L122" s="169"/>
      <c r="M122" s="75" t="s">
        <v>1</v>
      </c>
      <c r="N122" s="76" t="s">
        <v>37</v>
      </c>
      <c r="O122" s="76" t="s">
        <v>150</v>
      </c>
      <c r="P122" s="76" t="s">
        <v>151</v>
      </c>
      <c r="Q122" s="76" t="s">
        <v>152</v>
      </c>
      <c r="R122" s="76" t="s">
        <v>153</v>
      </c>
      <c r="S122" s="76" t="s">
        <v>154</v>
      </c>
      <c r="T122" s="77" t="s">
        <v>155</v>
      </c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/>
    </row>
    <row r="123" spans="1:65" s="2" customFormat="1" ht="22.9" customHeight="1">
      <c r="A123" s="34"/>
      <c r="B123" s="35"/>
      <c r="C123" s="82" t="s">
        <v>156</v>
      </c>
      <c r="D123" s="36"/>
      <c r="E123" s="36"/>
      <c r="F123" s="36"/>
      <c r="G123" s="36"/>
      <c r="H123" s="36"/>
      <c r="I123" s="36"/>
      <c r="J123" s="170">
        <f>BK123</f>
        <v>0</v>
      </c>
      <c r="K123" s="36"/>
      <c r="L123" s="39"/>
      <c r="M123" s="78"/>
      <c r="N123" s="171"/>
      <c r="O123" s="79"/>
      <c r="P123" s="172">
        <f>P124+P198</f>
        <v>0</v>
      </c>
      <c r="Q123" s="79"/>
      <c r="R123" s="172">
        <f>R124+R198</f>
        <v>1157.0204700000002</v>
      </c>
      <c r="S123" s="79"/>
      <c r="T123" s="173">
        <f>T124+T198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72</v>
      </c>
      <c r="AU123" s="17" t="s">
        <v>140</v>
      </c>
      <c r="BK123" s="174">
        <f>BK124+BK198</f>
        <v>0</v>
      </c>
    </row>
    <row r="124" spans="1:65" s="12" customFormat="1" ht="25.9" customHeight="1">
      <c r="B124" s="175"/>
      <c r="C124" s="176"/>
      <c r="D124" s="177" t="s">
        <v>72</v>
      </c>
      <c r="E124" s="178" t="s">
        <v>157</v>
      </c>
      <c r="F124" s="178" t="s">
        <v>158</v>
      </c>
      <c r="G124" s="176"/>
      <c r="H124" s="176"/>
      <c r="I124" s="179"/>
      <c r="J124" s="180">
        <f>BK124</f>
        <v>0</v>
      </c>
      <c r="K124" s="176"/>
      <c r="L124" s="181"/>
      <c r="M124" s="182"/>
      <c r="N124" s="183"/>
      <c r="O124" s="183"/>
      <c r="P124" s="184">
        <f>P125</f>
        <v>0</v>
      </c>
      <c r="Q124" s="183"/>
      <c r="R124" s="184">
        <f>R125</f>
        <v>1157.0204700000002</v>
      </c>
      <c r="S124" s="183"/>
      <c r="T124" s="185">
        <f>T125</f>
        <v>0</v>
      </c>
      <c r="AR124" s="186" t="s">
        <v>80</v>
      </c>
      <c r="AT124" s="187" t="s">
        <v>72</v>
      </c>
      <c r="AU124" s="187" t="s">
        <v>73</v>
      </c>
      <c r="AY124" s="186" t="s">
        <v>159</v>
      </c>
      <c r="BK124" s="188">
        <f>BK125</f>
        <v>0</v>
      </c>
    </row>
    <row r="125" spans="1:65" s="12" customFormat="1" ht="22.9" customHeight="1">
      <c r="B125" s="175"/>
      <c r="C125" s="176"/>
      <c r="D125" s="177" t="s">
        <v>72</v>
      </c>
      <c r="E125" s="189" t="s">
        <v>160</v>
      </c>
      <c r="F125" s="189" t="s">
        <v>161</v>
      </c>
      <c r="G125" s="176"/>
      <c r="H125" s="176"/>
      <c r="I125" s="179"/>
      <c r="J125" s="190">
        <f>BK125</f>
        <v>0</v>
      </c>
      <c r="K125" s="176"/>
      <c r="L125" s="181"/>
      <c r="M125" s="182"/>
      <c r="N125" s="183"/>
      <c r="O125" s="183"/>
      <c r="P125" s="184">
        <f>SUM(P126:P197)</f>
        <v>0</v>
      </c>
      <c r="Q125" s="183"/>
      <c r="R125" s="184">
        <f>SUM(R126:R197)</f>
        <v>1157.0204700000002</v>
      </c>
      <c r="S125" s="183"/>
      <c r="T125" s="185">
        <f>SUM(T126:T197)</f>
        <v>0</v>
      </c>
      <c r="AR125" s="186" t="s">
        <v>80</v>
      </c>
      <c r="AT125" s="187" t="s">
        <v>72</v>
      </c>
      <c r="AU125" s="187" t="s">
        <v>80</v>
      </c>
      <c r="AY125" s="186" t="s">
        <v>159</v>
      </c>
      <c r="BK125" s="188">
        <f>SUM(BK126:BK197)</f>
        <v>0</v>
      </c>
    </row>
    <row r="126" spans="1:65" s="2" customFormat="1" ht="66.75" customHeight="1">
      <c r="A126" s="34"/>
      <c r="B126" s="35"/>
      <c r="C126" s="191" t="s">
        <v>80</v>
      </c>
      <c r="D126" s="191" t="s">
        <v>162</v>
      </c>
      <c r="E126" s="192" t="s">
        <v>163</v>
      </c>
      <c r="F126" s="193" t="s">
        <v>164</v>
      </c>
      <c r="G126" s="194" t="s">
        <v>165</v>
      </c>
      <c r="H126" s="195">
        <v>150</v>
      </c>
      <c r="I126" s="196"/>
      <c r="J126" s="197">
        <f>ROUND(I126*H126,2)</f>
        <v>0</v>
      </c>
      <c r="K126" s="193" t="s">
        <v>177</v>
      </c>
      <c r="L126" s="39"/>
      <c r="M126" s="198" t="s">
        <v>1</v>
      </c>
      <c r="N126" s="199" t="s">
        <v>38</v>
      </c>
      <c r="O126" s="71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2" t="s">
        <v>166</v>
      </c>
      <c r="AT126" s="202" t="s">
        <v>162</v>
      </c>
      <c r="AU126" s="202" t="s">
        <v>82</v>
      </c>
      <c r="AY126" s="17" t="s">
        <v>159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7" t="s">
        <v>80</v>
      </c>
      <c r="BK126" s="203">
        <f>ROUND(I126*H126,2)</f>
        <v>0</v>
      </c>
      <c r="BL126" s="17" t="s">
        <v>166</v>
      </c>
      <c r="BM126" s="202" t="s">
        <v>622</v>
      </c>
    </row>
    <row r="127" spans="1:65" s="13" customFormat="1">
      <c r="B127" s="204"/>
      <c r="C127" s="205"/>
      <c r="D127" s="206" t="s">
        <v>168</v>
      </c>
      <c r="E127" s="207" t="s">
        <v>1</v>
      </c>
      <c r="F127" s="208" t="s">
        <v>623</v>
      </c>
      <c r="G127" s="205"/>
      <c r="H127" s="209">
        <v>150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168</v>
      </c>
      <c r="AU127" s="215" t="s">
        <v>82</v>
      </c>
      <c r="AV127" s="13" t="s">
        <v>82</v>
      </c>
      <c r="AW127" s="13" t="s">
        <v>30</v>
      </c>
      <c r="AX127" s="13" t="s">
        <v>73</v>
      </c>
      <c r="AY127" s="215" t="s">
        <v>159</v>
      </c>
    </row>
    <row r="128" spans="1:65" s="14" customFormat="1">
      <c r="B128" s="216"/>
      <c r="C128" s="217"/>
      <c r="D128" s="206" t="s">
        <v>168</v>
      </c>
      <c r="E128" s="218" t="s">
        <v>1</v>
      </c>
      <c r="F128" s="219" t="s">
        <v>173</v>
      </c>
      <c r="G128" s="217"/>
      <c r="H128" s="220">
        <v>150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168</v>
      </c>
      <c r="AU128" s="226" t="s">
        <v>82</v>
      </c>
      <c r="AV128" s="14" t="s">
        <v>166</v>
      </c>
      <c r="AW128" s="14" t="s">
        <v>30</v>
      </c>
      <c r="AX128" s="14" t="s">
        <v>80</v>
      </c>
      <c r="AY128" s="226" t="s">
        <v>159</v>
      </c>
    </row>
    <row r="129" spans="1:65" s="2" customFormat="1" ht="123" customHeight="1">
      <c r="A129" s="34"/>
      <c r="B129" s="35"/>
      <c r="C129" s="191" t="s">
        <v>82</v>
      </c>
      <c r="D129" s="191" t="s">
        <v>162</v>
      </c>
      <c r="E129" s="192" t="s">
        <v>174</v>
      </c>
      <c r="F129" s="193" t="s">
        <v>175</v>
      </c>
      <c r="G129" s="194" t="s">
        <v>176</v>
      </c>
      <c r="H129" s="195">
        <v>527</v>
      </c>
      <c r="I129" s="196"/>
      <c r="J129" s="197">
        <f>ROUND(I129*H129,2)</f>
        <v>0</v>
      </c>
      <c r="K129" s="193" t="s">
        <v>177</v>
      </c>
      <c r="L129" s="39"/>
      <c r="M129" s="198" t="s">
        <v>1</v>
      </c>
      <c r="N129" s="199" t="s">
        <v>38</v>
      </c>
      <c r="O129" s="71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2" t="s">
        <v>166</v>
      </c>
      <c r="AT129" s="202" t="s">
        <v>162</v>
      </c>
      <c r="AU129" s="202" t="s">
        <v>82</v>
      </c>
      <c r="AY129" s="17" t="s">
        <v>159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7" t="s">
        <v>80</v>
      </c>
      <c r="BK129" s="203">
        <f>ROUND(I129*H129,2)</f>
        <v>0</v>
      </c>
      <c r="BL129" s="17" t="s">
        <v>166</v>
      </c>
      <c r="BM129" s="202" t="s">
        <v>624</v>
      </c>
    </row>
    <row r="130" spans="1:65" s="13" customFormat="1">
      <c r="B130" s="204"/>
      <c r="C130" s="205"/>
      <c r="D130" s="206" t="s">
        <v>168</v>
      </c>
      <c r="E130" s="207" t="s">
        <v>1</v>
      </c>
      <c r="F130" s="208" t="s">
        <v>625</v>
      </c>
      <c r="G130" s="205"/>
      <c r="H130" s="209">
        <v>527</v>
      </c>
      <c r="I130" s="210"/>
      <c r="J130" s="205"/>
      <c r="K130" s="205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168</v>
      </c>
      <c r="AU130" s="215" t="s">
        <v>82</v>
      </c>
      <c r="AV130" s="13" t="s">
        <v>82</v>
      </c>
      <c r="AW130" s="13" t="s">
        <v>30</v>
      </c>
      <c r="AX130" s="13" t="s">
        <v>73</v>
      </c>
      <c r="AY130" s="215" t="s">
        <v>159</v>
      </c>
    </row>
    <row r="131" spans="1:65" s="14" customFormat="1">
      <c r="B131" s="216"/>
      <c r="C131" s="217"/>
      <c r="D131" s="206" t="s">
        <v>168</v>
      </c>
      <c r="E131" s="218" t="s">
        <v>1</v>
      </c>
      <c r="F131" s="219" t="s">
        <v>173</v>
      </c>
      <c r="G131" s="217"/>
      <c r="H131" s="220">
        <v>527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168</v>
      </c>
      <c r="AU131" s="226" t="s">
        <v>82</v>
      </c>
      <c r="AV131" s="14" t="s">
        <v>166</v>
      </c>
      <c r="AW131" s="14" t="s">
        <v>30</v>
      </c>
      <c r="AX131" s="14" t="s">
        <v>80</v>
      </c>
      <c r="AY131" s="226" t="s">
        <v>159</v>
      </c>
    </row>
    <row r="132" spans="1:65" s="2" customFormat="1" ht="66.75" customHeight="1">
      <c r="A132" s="34"/>
      <c r="B132" s="35"/>
      <c r="C132" s="191" t="s">
        <v>99</v>
      </c>
      <c r="D132" s="191" t="s">
        <v>162</v>
      </c>
      <c r="E132" s="192" t="s">
        <v>180</v>
      </c>
      <c r="F132" s="193" t="s">
        <v>181</v>
      </c>
      <c r="G132" s="194" t="s">
        <v>165</v>
      </c>
      <c r="H132" s="195">
        <v>1085</v>
      </c>
      <c r="I132" s="196"/>
      <c r="J132" s="197">
        <f>ROUND(I132*H132,2)</f>
        <v>0</v>
      </c>
      <c r="K132" s="193" t="s">
        <v>177</v>
      </c>
      <c r="L132" s="39"/>
      <c r="M132" s="198" t="s">
        <v>1</v>
      </c>
      <c r="N132" s="199" t="s">
        <v>38</v>
      </c>
      <c r="O132" s="7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2" t="s">
        <v>166</v>
      </c>
      <c r="AT132" s="202" t="s">
        <v>162</v>
      </c>
      <c r="AU132" s="202" t="s">
        <v>82</v>
      </c>
      <c r="AY132" s="17" t="s">
        <v>159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7" t="s">
        <v>80</v>
      </c>
      <c r="BK132" s="203">
        <f>ROUND(I132*H132,2)</f>
        <v>0</v>
      </c>
      <c r="BL132" s="17" t="s">
        <v>166</v>
      </c>
      <c r="BM132" s="202" t="s">
        <v>626</v>
      </c>
    </row>
    <row r="133" spans="1:65" s="13" customFormat="1">
      <c r="B133" s="204"/>
      <c r="C133" s="205"/>
      <c r="D133" s="206" t="s">
        <v>168</v>
      </c>
      <c r="E133" s="207" t="s">
        <v>1</v>
      </c>
      <c r="F133" s="208" t="s">
        <v>627</v>
      </c>
      <c r="G133" s="205"/>
      <c r="H133" s="209">
        <v>1085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168</v>
      </c>
      <c r="AU133" s="215" t="s">
        <v>82</v>
      </c>
      <c r="AV133" s="13" t="s">
        <v>82</v>
      </c>
      <c r="AW133" s="13" t="s">
        <v>30</v>
      </c>
      <c r="AX133" s="13" t="s">
        <v>73</v>
      </c>
      <c r="AY133" s="215" t="s">
        <v>159</v>
      </c>
    </row>
    <row r="134" spans="1:65" s="14" customFormat="1">
      <c r="B134" s="216"/>
      <c r="C134" s="217"/>
      <c r="D134" s="206" t="s">
        <v>168</v>
      </c>
      <c r="E134" s="218" t="s">
        <v>1</v>
      </c>
      <c r="F134" s="219" t="s">
        <v>173</v>
      </c>
      <c r="G134" s="217"/>
      <c r="H134" s="220">
        <v>1085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168</v>
      </c>
      <c r="AU134" s="226" t="s">
        <v>82</v>
      </c>
      <c r="AV134" s="14" t="s">
        <v>166</v>
      </c>
      <c r="AW134" s="14" t="s">
        <v>30</v>
      </c>
      <c r="AX134" s="14" t="s">
        <v>80</v>
      </c>
      <c r="AY134" s="226" t="s">
        <v>159</v>
      </c>
    </row>
    <row r="135" spans="1:65" s="2" customFormat="1" ht="72">
      <c r="A135" s="34"/>
      <c r="B135" s="35"/>
      <c r="C135" s="191" t="s">
        <v>166</v>
      </c>
      <c r="D135" s="191" t="s">
        <v>162</v>
      </c>
      <c r="E135" s="192" t="s">
        <v>184</v>
      </c>
      <c r="F135" s="193" t="s">
        <v>185</v>
      </c>
      <c r="G135" s="194" t="s">
        <v>176</v>
      </c>
      <c r="H135" s="195">
        <v>527</v>
      </c>
      <c r="I135" s="196"/>
      <c r="J135" s="197">
        <f>ROUND(I135*H135,2)</f>
        <v>0</v>
      </c>
      <c r="K135" s="193" t="s">
        <v>177</v>
      </c>
      <c r="L135" s="39"/>
      <c r="M135" s="198" t="s">
        <v>1</v>
      </c>
      <c r="N135" s="199" t="s">
        <v>38</v>
      </c>
      <c r="O135" s="71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2" t="s">
        <v>166</v>
      </c>
      <c r="AT135" s="202" t="s">
        <v>162</v>
      </c>
      <c r="AU135" s="202" t="s">
        <v>82</v>
      </c>
      <c r="AY135" s="17" t="s">
        <v>159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7" t="s">
        <v>80</v>
      </c>
      <c r="BK135" s="203">
        <f>ROUND(I135*H135,2)</f>
        <v>0</v>
      </c>
      <c r="BL135" s="17" t="s">
        <v>166</v>
      </c>
      <c r="BM135" s="202" t="s">
        <v>628</v>
      </c>
    </row>
    <row r="136" spans="1:65" s="13" customFormat="1">
      <c r="B136" s="204"/>
      <c r="C136" s="205"/>
      <c r="D136" s="206" t="s">
        <v>168</v>
      </c>
      <c r="E136" s="207" t="s">
        <v>1</v>
      </c>
      <c r="F136" s="208" t="s">
        <v>629</v>
      </c>
      <c r="G136" s="205"/>
      <c r="H136" s="209">
        <v>527</v>
      </c>
      <c r="I136" s="210"/>
      <c r="J136" s="205"/>
      <c r="K136" s="205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168</v>
      </c>
      <c r="AU136" s="215" t="s">
        <v>82</v>
      </c>
      <c r="AV136" s="13" t="s">
        <v>82</v>
      </c>
      <c r="AW136" s="13" t="s">
        <v>30</v>
      </c>
      <c r="AX136" s="13" t="s">
        <v>73</v>
      </c>
      <c r="AY136" s="215" t="s">
        <v>159</v>
      </c>
    </row>
    <row r="137" spans="1:65" s="14" customFormat="1">
      <c r="B137" s="216"/>
      <c r="C137" s="217"/>
      <c r="D137" s="206" t="s">
        <v>168</v>
      </c>
      <c r="E137" s="218" t="s">
        <v>1</v>
      </c>
      <c r="F137" s="219" t="s">
        <v>173</v>
      </c>
      <c r="G137" s="217"/>
      <c r="H137" s="220">
        <v>527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168</v>
      </c>
      <c r="AU137" s="226" t="s">
        <v>82</v>
      </c>
      <c r="AV137" s="14" t="s">
        <v>166</v>
      </c>
      <c r="AW137" s="14" t="s">
        <v>30</v>
      </c>
      <c r="AX137" s="14" t="s">
        <v>80</v>
      </c>
      <c r="AY137" s="226" t="s">
        <v>159</v>
      </c>
    </row>
    <row r="138" spans="1:65" s="2" customFormat="1" ht="16.5" customHeight="1">
      <c r="A138" s="34"/>
      <c r="B138" s="35"/>
      <c r="C138" s="227" t="s">
        <v>160</v>
      </c>
      <c r="D138" s="227" t="s">
        <v>188</v>
      </c>
      <c r="E138" s="228" t="s">
        <v>189</v>
      </c>
      <c r="F138" s="229" t="s">
        <v>190</v>
      </c>
      <c r="G138" s="230" t="s">
        <v>191</v>
      </c>
      <c r="H138" s="231">
        <v>948.6</v>
      </c>
      <c r="I138" s="232"/>
      <c r="J138" s="233">
        <f>ROUND(I138*H138,2)</f>
        <v>0</v>
      </c>
      <c r="K138" s="229" t="s">
        <v>177</v>
      </c>
      <c r="L138" s="234"/>
      <c r="M138" s="235" t="s">
        <v>1</v>
      </c>
      <c r="N138" s="236" t="s">
        <v>38</v>
      </c>
      <c r="O138" s="71"/>
      <c r="P138" s="200">
        <f>O138*H138</f>
        <v>0</v>
      </c>
      <c r="Q138" s="200">
        <v>1</v>
      </c>
      <c r="R138" s="200">
        <f>Q138*H138</f>
        <v>948.6</v>
      </c>
      <c r="S138" s="200">
        <v>0</v>
      </c>
      <c r="T138" s="20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2" t="s">
        <v>192</v>
      </c>
      <c r="AT138" s="202" t="s">
        <v>188</v>
      </c>
      <c r="AU138" s="202" t="s">
        <v>82</v>
      </c>
      <c r="AY138" s="17" t="s">
        <v>159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7" t="s">
        <v>80</v>
      </c>
      <c r="BK138" s="203">
        <f>ROUND(I138*H138,2)</f>
        <v>0</v>
      </c>
      <c r="BL138" s="17" t="s">
        <v>166</v>
      </c>
      <c r="BM138" s="202" t="s">
        <v>630</v>
      </c>
    </row>
    <row r="139" spans="1:65" s="13" customFormat="1">
      <c r="B139" s="204"/>
      <c r="C139" s="205"/>
      <c r="D139" s="206" t="s">
        <v>168</v>
      </c>
      <c r="E139" s="207" t="s">
        <v>1</v>
      </c>
      <c r="F139" s="208" t="s">
        <v>631</v>
      </c>
      <c r="G139" s="205"/>
      <c r="H139" s="209">
        <v>948.6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168</v>
      </c>
      <c r="AU139" s="215" t="s">
        <v>82</v>
      </c>
      <c r="AV139" s="13" t="s">
        <v>82</v>
      </c>
      <c r="AW139" s="13" t="s">
        <v>30</v>
      </c>
      <c r="AX139" s="13" t="s">
        <v>73</v>
      </c>
      <c r="AY139" s="215" t="s">
        <v>159</v>
      </c>
    </row>
    <row r="140" spans="1:65" s="14" customFormat="1">
      <c r="B140" s="216"/>
      <c r="C140" s="217"/>
      <c r="D140" s="206" t="s">
        <v>168</v>
      </c>
      <c r="E140" s="218" t="s">
        <v>1</v>
      </c>
      <c r="F140" s="219" t="s">
        <v>173</v>
      </c>
      <c r="G140" s="217"/>
      <c r="H140" s="220">
        <v>948.6</v>
      </c>
      <c r="I140" s="221"/>
      <c r="J140" s="217"/>
      <c r="K140" s="217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168</v>
      </c>
      <c r="AU140" s="226" t="s">
        <v>82</v>
      </c>
      <c r="AV140" s="14" t="s">
        <v>166</v>
      </c>
      <c r="AW140" s="14" t="s">
        <v>30</v>
      </c>
      <c r="AX140" s="14" t="s">
        <v>80</v>
      </c>
      <c r="AY140" s="226" t="s">
        <v>159</v>
      </c>
    </row>
    <row r="141" spans="1:65" s="2" customFormat="1" ht="21.75" customHeight="1">
      <c r="A141" s="34"/>
      <c r="B141" s="35"/>
      <c r="C141" s="227" t="s">
        <v>195</v>
      </c>
      <c r="D141" s="227" t="s">
        <v>188</v>
      </c>
      <c r="E141" s="228" t="s">
        <v>196</v>
      </c>
      <c r="F141" s="229" t="s">
        <v>197</v>
      </c>
      <c r="G141" s="230" t="s">
        <v>198</v>
      </c>
      <c r="H141" s="231">
        <v>9</v>
      </c>
      <c r="I141" s="258"/>
      <c r="J141" s="233">
        <f>ROUND(I141*H141,2)</f>
        <v>0</v>
      </c>
      <c r="K141" s="229" t="s">
        <v>177</v>
      </c>
      <c r="L141" s="234"/>
      <c r="M141" s="235" t="s">
        <v>1</v>
      </c>
      <c r="N141" s="236" t="s">
        <v>38</v>
      </c>
      <c r="O141" s="71"/>
      <c r="P141" s="200">
        <f>O141*H141</f>
        <v>0</v>
      </c>
      <c r="Q141" s="200">
        <v>3.70425</v>
      </c>
      <c r="R141" s="200">
        <f>Q141*H141</f>
        <v>33.338250000000002</v>
      </c>
      <c r="S141" s="200">
        <v>0</v>
      </c>
      <c r="T141" s="20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2" t="s">
        <v>192</v>
      </c>
      <c r="AT141" s="202" t="s">
        <v>188</v>
      </c>
      <c r="AU141" s="202" t="s">
        <v>82</v>
      </c>
      <c r="AY141" s="17" t="s">
        <v>159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7" t="s">
        <v>80</v>
      </c>
      <c r="BK141" s="203">
        <f>ROUND(I141*H141,2)</f>
        <v>0</v>
      </c>
      <c r="BL141" s="17" t="s">
        <v>166</v>
      </c>
      <c r="BM141" s="202" t="s">
        <v>632</v>
      </c>
    </row>
    <row r="142" spans="1:65" s="15" customFormat="1">
      <c r="B142" s="237"/>
      <c r="C142" s="238"/>
      <c r="D142" s="206" t="s">
        <v>168</v>
      </c>
      <c r="E142" s="239" t="s">
        <v>1</v>
      </c>
      <c r="F142" s="240" t="s">
        <v>200</v>
      </c>
      <c r="G142" s="238"/>
      <c r="H142" s="239" t="s">
        <v>1</v>
      </c>
      <c r="I142" s="241"/>
      <c r="J142" s="238"/>
      <c r="K142" s="238"/>
      <c r="L142" s="242"/>
      <c r="M142" s="243"/>
      <c r="N142" s="244"/>
      <c r="O142" s="244"/>
      <c r="P142" s="244"/>
      <c r="Q142" s="244"/>
      <c r="R142" s="244"/>
      <c r="S142" s="244"/>
      <c r="T142" s="245"/>
      <c r="AT142" s="246" t="s">
        <v>168</v>
      </c>
      <c r="AU142" s="246" t="s">
        <v>82</v>
      </c>
      <c r="AV142" s="15" t="s">
        <v>80</v>
      </c>
      <c r="AW142" s="15" t="s">
        <v>30</v>
      </c>
      <c r="AX142" s="15" t="s">
        <v>73</v>
      </c>
      <c r="AY142" s="246" t="s">
        <v>159</v>
      </c>
    </row>
    <row r="143" spans="1:65" s="13" customFormat="1">
      <c r="B143" s="204"/>
      <c r="C143" s="205"/>
      <c r="D143" s="206" t="s">
        <v>168</v>
      </c>
      <c r="E143" s="207" t="s">
        <v>1</v>
      </c>
      <c r="F143" s="208" t="s">
        <v>633</v>
      </c>
      <c r="G143" s="205"/>
      <c r="H143" s="209">
        <v>9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168</v>
      </c>
      <c r="AU143" s="215" t="s">
        <v>82</v>
      </c>
      <c r="AV143" s="13" t="s">
        <v>82</v>
      </c>
      <c r="AW143" s="13" t="s">
        <v>30</v>
      </c>
      <c r="AX143" s="13" t="s">
        <v>73</v>
      </c>
      <c r="AY143" s="215" t="s">
        <v>159</v>
      </c>
    </row>
    <row r="144" spans="1:65" s="14" customFormat="1">
      <c r="B144" s="216"/>
      <c r="C144" s="217"/>
      <c r="D144" s="206" t="s">
        <v>168</v>
      </c>
      <c r="E144" s="218" t="s">
        <v>1</v>
      </c>
      <c r="F144" s="219" t="s">
        <v>173</v>
      </c>
      <c r="G144" s="217"/>
      <c r="H144" s="220">
        <v>9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168</v>
      </c>
      <c r="AU144" s="226" t="s">
        <v>82</v>
      </c>
      <c r="AV144" s="14" t="s">
        <v>166</v>
      </c>
      <c r="AW144" s="14" t="s">
        <v>30</v>
      </c>
      <c r="AX144" s="14" t="s">
        <v>80</v>
      </c>
      <c r="AY144" s="226" t="s">
        <v>159</v>
      </c>
    </row>
    <row r="145" spans="1:65" s="2" customFormat="1" ht="24">
      <c r="A145" s="34"/>
      <c r="B145" s="35"/>
      <c r="C145" s="227" t="s">
        <v>202</v>
      </c>
      <c r="D145" s="227" t="s">
        <v>188</v>
      </c>
      <c r="E145" s="228" t="s">
        <v>634</v>
      </c>
      <c r="F145" s="229" t="s">
        <v>635</v>
      </c>
      <c r="G145" s="230" t="s">
        <v>198</v>
      </c>
      <c r="H145" s="231">
        <v>390</v>
      </c>
      <c r="I145" s="258"/>
      <c r="J145" s="233">
        <f>ROUND(I145*H145,2)</f>
        <v>0</v>
      </c>
      <c r="K145" s="229" t="s">
        <v>177</v>
      </c>
      <c r="L145" s="234"/>
      <c r="M145" s="235" t="s">
        <v>1</v>
      </c>
      <c r="N145" s="236" t="s">
        <v>38</v>
      </c>
      <c r="O145" s="71"/>
      <c r="P145" s="200">
        <f>O145*H145</f>
        <v>0</v>
      </c>
      <c r="Q145" s="200">
        <v>0.32700000000000001</v>
      </c>
      <c r="R145" s="200">
        <f>Q145*H145</f>
        <v>127.53</v>
      </c>
      <c r="S145" s="200">
        <v>0</v>
      </c>
      <c r="T145" s="20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192</v>
      </c>
      <c r="AT145" s="202" t="s">
        <v>188</v>
      </c>
      <c r="AU145" s="202" t="s">
        <v>82</v>
      </c>
      <c r="AY145" s="17" t="s">
        <v>159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80</v>
      </c>
      <c r="BK145" s="203">
        <f>ROUND(I145*H145,2)</f>
        <v>0</v>
      </c>
      <c r="BL145" s="17" t="s">
        <v>166</v>
      </c>
      <c r="BM145" s="202" t="s">
        <v>636</v>
      </c>
    </row>
    <row r="146" spans="1:65" s="15" customFormat="1">
      <c r="B146" s="237"/>
      <c r="C146" s="238"/>
      <c r="D146" s="206" t="s">
        <v>168</v>
      </c>
      <c r="E146" s="239" t="s">
        <v>1</v>
      </c>
      <c r="F146" s="240" t="s">
        <v>200</v>
      </c>
      <c r="G146" s="238"/>
      <c r="H146" s="239" t="s">
        <v>1</v>
      </c>
      <c r="I146" s="241"/>
      <c r="J146" s="238"/>
      <c r="K146" s="238"/>
      <c r="L146" s="242"/>
      <c r="M146" s="243"/>
      <c r="N146" s="244"/>
      <c r="O146" s="244"/>
      <c r="P146" s="244"/>
      <c r="Q146" s="244"/>
      <c r="R146" s="244"/>
      <c r="S146" s="244"/>
      <c r="T146" s="245"/>
      <c r="AT146" s="246" t="s">
        <v>168</v>
      </c>
      <c r="AU146" s="246" t="s">
        <v>82</v>
      </c>
      <c r="AV146" s="15" t="s">
        <v>80</v>
      </c>
      <c r="AW146" s="15" t="s">
        <v>30</v>
      </c>
      <c r="AX146" s="15" t="s">
        <v>73</v>
      </c>
      <c r="AY146" s="246" t="s">
        <v>159</v>
      </c>
    </row>
    <row r="147" spans="1:65" s="13" customFormat="1">
      <c r="B147" s="204"/>
      <c r="C147" s="205"/>
      <c r="D147" s="206" t="s">
        <v>168</v>
      </c>
      <c r="E147" s="207" t="s">
        <v>1</v>
      </c>
      <c r="F147" s="208" t="s">
        <v>637</v>
      </c>
      <c r="G147" s="205"/>
      <c r="H147" s="209">
        <v>390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168</v>
      </c>
      <c r="AU147" s="215" t="s">
        <v>82</v>
      </c>
      <c r="AV147" s="13" t="s">
        <v>82</v>
      </c>
      <c r="AW147" s="13" t="s">
        <v>30</v>
      </c>
      <c r="AX147" s="13" t="s">
        <v>73</v>
      </c>
      <c r="AY147" s="215" t="s">
        <v>159</v>
      </c>
    </row>
    <row r="148" spans="1:65" s="14" customFormat="1">
      <c r="B148" s="216"/>
      <c r="C148" s="217"/>
      <c r="D148" s="206" t="s">
        <v>168</v>
      </c>
      <c r="E148" s="218" t="s">
        <v>1</v>
      </c>
      <c r="F148" s="219" t="s">
        <v>173</v>
      </c>
      <c r="G148" s="217"/>
      <c r="H148" s="220">
        <v>390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168</v>
      </c>
      <c r="AU148" s="226" t="s">
        <v>82</v>
      </c>
      <c r="AV148" s="14" t="s">
        <v>166</v>
      </c>
      <c r="AW148" s="14" t="s">
        <v>30</v>
      </c>
      <c r="AX148" s="14" t="s">
        <v>80</v>
      </c>
      <c r="AY148" s="226" t="s">
        <v>159</v>
      </c>
    </row>
    <row r="149" spans="1:65" s="2" customFormat="1" ht="24">
      <c r="A149" s="34"/>
      <c r="B149" s="35"/>
      <c r="C149" s="227" t="s">
        <v>192</v>
      </c>
      <c r="D149" s="227" t="s">
        <v>188</v>
      </c>
      <c r="E149" s="228" t="s">
        <v>638</v>
      </c>
      <c r="F149" s="229" t="s">
        <v>635</v>
      </c>
      <c r="G149" s="230" t="s">
        <v>198</v>
      </c>
      <c r="H149" s="231">
        <v>131</v>
      </c>
      <c r="I149" s="258"/>
      <c r="J149" s="233">
        <f>ROUND(I149*H149,2)</f>
        <v>0</v>
      </c>
      <c r="K149" s="229" t="s">
        <v>177</v>
      </c>
      <c r="L149" s="234"/>
      <c r="M149" s="235" t="s">
        <v>1</v>
      </c>
      <c r="N149" s="236" t="s">
        <v>38</v>
      </c>
      <c r="O149" s="71"/>
      <c r="P149" s="200">
        <f>O149*H149</f>
        <v>0</v>
      </c>
      <c r="Q149" s="200">
        <v>0.32700000000000001</v>
      </c>
      <c r="R149" s="200">
        <f>Q149*H149</f>
        <v>42.837000000000003</v>
      </c>
      <c r="S149" s="200">
        <v>0</v>
      </c>
      <c r="T149" s="20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2" t="s">
        <v>192</v>
      </c>
      <c r="AT149" s="202" t="s">
        <v>188</v>
      </c>
      <c r="AU149" s="202" t="s">
        <v>82</v>
      </c>
      <c r="AY149" s="17" t="s">
        <v>159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7" t="s">
        <v>80</v>
      </c>
      <c r="BK149" s="203">
        <f>ROUND(I149*H149,2)</f>
        <v>0</v>
      </c>
      <c r="BL149" s="17" t="s">
        <v>166</v>
      </c>
      <c r="BM149" s="202" t="s">
        <v>639</v>
      </c>
    </row>
    <row r="150" spans="1:65" s="15" customFormat="1">
      <c r="B150" s="237"/>
      <c r="C150" s="238"/>
      <c r="D150" s="206" t="s">
        <v>168</v>
      </c>
      <c r="E150" s="239" t="s">
        <v>1</v>
      </c>
      <c r="F150" s="240" t="s">
        <v>200</v>
      </c>
      <c r="G150" s="238"/>
      <c r="H150" s="239" t="s">
        <v>1</v>
      </c>
      <c r="I150" s="241"/>
      <c r="J150" s="238"/>
      <c r="K150" s="238"/>
      <c r="L150" s="242"/>
      <c r="M150" s="243"/>
      <c r="N150" s="244"/>
      <c r="O150" s="244"/>
      <c r="P150" s="244"/>
      <c r="Q150" s="244"/>
      <c r="R150" s="244"/>
      <c r="S150" s="244"/>
      <c r="T150" s="245"/>
      <c r="AT150" s="246" t="s">
        <v>168</v>
      </c>
      <c r="AU150" s="246" t="s">
        <v>82</v>
      </c>
      <c r="AV150" s="15" t="s">
        <v>80</v>
      </c>
      <c r="AW150" s="15" t="s">
        <v>30</v>
      </c>
      <c r="AX150" s="15" t="s">
        <v>73</v>
      </c>
      <c r="AY150" s="246" t="s">
        <v>159</v>
      </c>
    </row>
    <row r="151" spans="1:65" s="13" customFormat="1">
      <c r="B151" s="204"/>
      <c r="C151" s="205"/>
      <c r="D151" s="206" t="s">
        <v>168</v>
      </c>
      <c r="E151" s="207" t="s">
        <v>1</v>
      </c>
      <c r="F151" s="208" t="s">
        <v>640</v>
      </c>
      <c r="G151" s="205"/>
      <c r="H151" s="209">
        <v>131</v>
      </c>
      <c r="I151" s="210"/>
      <c r="J151" s="205"/>
      <c r="K151" s="205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168</v>
      </c>
      <c r="AU151" s="215" t="s">
        <v>82</v>
      </c>
      <c r="AV151" s="13" t="s">
        <v>82</v>
      </c>
      <c r="AW151" s="13" t="s">
        <v>30</v>
      </c>
      <c r="AX151" s="13" t="s">
        <v>73</v>
      </c>
      <c r="AY151" s="215" t="s">
        <v>159</v>
      </c>
    </row>
    <row r="152" spans="1:65" s="14" customFormat="1">
      <c r="B152" s="216"/>
      <c r="C152" s="217"/>
      <c r="D152" s="206" t="s">
        <v>168</v>
      </c>
      <c r="E152" s="218" t="s">
        <v>1</v>
      </c>
      <c r="F152" s="219" t="s">
        <v>173</v>
      </c>
      <c r="G152" s="217"/>
      <c r="H152" s="220">
        <v>131</v>
      </c>
      <c r="I152" s="221"/>
      <c r="J152" s="217"/>
      <c r="K152" s="217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168</v>
      </c>
      <c r="AU152" s="226" t="s">
        <v>82</v>
      </c>
      <c r="AV152" s="14" t="s">
        <v>166</v>
      </c>
      <c r="AW152" s="14" t="s">
        <v>30</v>
      </c>
      <c r="AX152" s="14" t="s">
        <v>80</v>
      </c>
      <c r="AY152" s="226" t="s">
        <v>159</v>
      </c>
    </row>
    <row r="153" spans="1:65" s="2" customFormat="1" ht="78" customHeight="1">
      <c r="A153" s="34"/>
      <c r="B153" s="35"/>
      <c r="C153" s="191" t="s">
        <v>211</v>
      </c>
      <c r="D153" s="191" t="s">
        <v>162</v>
      </c>
      <c r="E153" s="192" t="s">
        <v>217</v>
      </c>
      <c r="F153" s="193" t="s">
        <v>218</v>
      </c>
      <c r="G153" s="194" t="s">
        <v>219</v>
      </c>
      <c r="H153" s="195">
        <v>0.31</v>
      </c>
      <c r="I153" s="196"/>
      <c r="J153" s="197">
        <f>ROUND(I153*H153,2)</f>
        <v>0</v>
      </c>
      <c r="K153" s="193" t="s">
        <v>177</v>
      </c>
      <c r="L153" s="39"/>
      <c r="M153" s="198" t="s">
        <v>1</v>
      </c>
      <c r="N153" s="199" t="s">
        <v>38</v>
      </c>
      <c r="O153" s="71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2" t="s">
        <v>166</v>
      </c>
      <c r="AT153" s="202" t="s">
        <v>162</v>
      </c>
      <c r="AU153" s="202" t="s">
        <v>82</v>
      </c>
      <c r="AY153" s="17" t="s">
        <v>159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7" t="s">
        <v>80</v>
      </c>
      <c r="BK153" s="203">
        <f>ROUND(I153*H153,2)</f>
        <v>0</v>
      </c>
      <c r="BL153" s="17" t="s">
        <v>166</v>
      </c>
      <c r="BM153" s="202" t="s">
        <v>641</v>
      </c>
    </row>
    <row r="154" spans="1:65" s="13" customFormat="1">
      <c r="B154" s="204"/>
      <c r="C154" s="205"/>
      <c r="D154" s="206" t="s">
        <v>168</v>
      </c>
      <c r="E154" s="207" t="s">
        <v>1</v>
      </c>
      <c r="F154" s="208" t="s">
        <v>642</v>
      </c>
      <c r="G154" s="205"/>
      <c r="H154" s="209">
        <v>0.31</v>
      </c>
      <c r="I154" s="210"/>
      <c r="J154" s="205"/>
      <c r="K154" s="205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168</v>
      </c>
      <c r="AU154" s="215" t="s">
        <v>82</v>
      </c>
      <c r="AV154" s="13" t="s">
        <v>82</v>
      </c>
      <c r="AW154" s="13" t="s">
        <v>30</v>
      </c>
      <c r="AX154" s="13" t="s">
        <v>73</v>
      </c>
      <c r="AY154" s="215" t="s">
        <v>159</v>
      </c>
    </row>
    <row r="155" spans="1:65" s="14" customFormat="1">
      <c r="B155" s="216"/>
      <c r="C155" s="217"/>
      <c r="D155" s="206" t="s">
        <v>168</v>
      </c>
      <c r="E155" s="218" t="s">
        <v>1</v>
      </c>
      <c r="F155" s="219" t="s">
        <v>173</v>
      </c>
      <c r="G155" s="217"/>
      <c r="H155" s="220">
        <v>0.31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168</v>
      </c>
      <c r="AU155" s="226" t="s">
        <v>82</v>
      </c>
      <c r="AV155" s="14" t="s">
        <v>166</v>
      </c>
      <c r="AW155" s="14" t="s">
        <v>30</v>
      </c>
      <c r="AX155" s="14" t="s">
        <v>80</v>
      </c>
      <c r="AY155" s="226" t="s">
        <v>159</v>
      </c>
    </row>
    <row r="156" spans="1:65" s="2" customFormat="1" ht="90" customHeight="1">
      <c r="A156" s="34"/>
      <c r="B156" s="35"/>
      <c r="C156" s="191" t="s">
        <v>216</v>
      </c>
      <c r="D156" s="191" t="s">
        <v>162</v>
      </c>
      <c r="E156" s="192" t="s">
        <v>643</v>
      </c>
      <c r="F156" s="193" t="s">
        <v>644</v>
      </c>
      <c r="G156" s="194" t="s">
        <v>219</v>
      </c>
      <c r="H156" s="195">
        <v>0.31</v>
      </c>
      <c r="I156" s="196"/>
      <c r="J156" s="197">
        <f>ROUND(I156*H156,2)</f>
        <v>0</v>
      </c>
      <c r="K156" s="193" t="s">
        <v>177</v>
      </c>
      <c r="L156" s="39"/>
      <c r="M156" s="198" t="s">
        <v>1</v>
      </c>
      <c r="N156" s="199" t="s">
        <v>38</v>
      </c>
      <c r="O156" s="71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2" t="s">
        <v>166</v>
      </c>
      <c r="AT156" s="202" t="s">
        <v>162</v>
      </c>
      <c r="AU156" s="202" t="s">
        <v>82</v>
      </c>
      <c r="AY156" s="17" t="s">
        <v>159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7" t="s">
        <v>80</v>
      </c>
      <c r="BK156" s="203">
        <f>ROUND(I156*H156,2)</f>
        <v>0</v>
      </c>
      <c r="BL156" s="17" t="s">
        <v>166</v>
      </c>
      <c r="BM156" s="202" t="s">
        <v>645</v>
      </c>
    </row>
    <row r="157" spans="1:65" s="13" customFormat="1">
      <c r="B157" s="204"/>
      <c r="C157" s="205"/>
      <c r="D157" s="206" t="s">
        <v>168</v>
      </c>
      <c r="E157" s="207" t="s">
        <v>1</v>
      </c>
      <c r="F157" s="208" t="s">
        <v>646</v>
      </c>
      <c r="G157" s="205"/>
      <c r="H157" s="209">
        <v>0.31</v>
      </c>
      <c r="I157" s="210"/>
      <c r="J157" s="205"/>
      <c r="K157" s="205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168</v>
      </c>
      <c r="AU157" s="215" t="s">
        <v>82</v>
      </c>
      <c r="AV157" s="13" t="s">
        <v>82</v>
      </c>
      <c r="AW157" s="13" t="s">
        <v>30</v>
      </c>
      <c r="AX157" s="13" t="s">
        <v>73</v>
      </c>
      <c r="AY157" s="215" t="s">
        <v>159</v>
      </c>
    </row>
    <row r="158" spans="1:65" s="14" customFormat="1">
      <c r="B158" s="216"/>
      <c r="C158" s="217"/>
      <c r="D158" s="206" t="s">
        <v>168</v>
      </c>
      <c r="E158" s="218" t="s">
        <v>1</v>
      </c>
      <c r="F158" s="219" t="s">
        <v>173</v>
      </c>
      <c r="G158" s="217"/>
      <c r="H158" s="220">
        <v>0.31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168</v>
      </c>
      <c r="AU158" s="226" t="s">
        <v>82</v>
      </c>
      <c r="AV158" s="14" t="s">
        <v>166</v>
      </c>
      <c r="AW158" s="14" t="s">
        <v>30</v>
      </c>
      <c r="AX158" s="14" t="s">
        <v>80</v>
      </c>
      <c r="AY158" s="226" t="s">
        <v>159</v>
      </c>
    </row>
    <row r="159" spans="1:65" s="2" customFormat="1" ht="96">
      <c r="A159" s="34"/>
      <c r="B159" s="35"/>
      <c r="C159" s="191" t="s">
        <v>222</v>
      </c>
      <c r="D159" s="191" t="s">
        <v>162</v>
      </c>
      <c r="E159" s="192" t="s">
        <v>227</v>
      </c>
      <c r="F159" s="193" t="s">
        <v>228</v>
      </c>
      <c r="G159" s="194" t="s">
        <v>229</v>
      </c>
      <c r="H159" s="195">
        <v>8</v>
      </c>
      <c r="I159" s="196"/>
      <c r="J159" s="197">
        <f>ROUND(I159*H159,2)</f>
        <v>0</v>
      </c>
      <c r="K159" s="193" t="s">
        <v>177</v>
      </c>
      <c r="L159" s="39"/>
      <c r="M159" s="198" t="s">
        <v>1</v>
      </c>
      <c r="N159" s="199" t="s">
        <v>38</v>
      </c>
      <c r="O159" s="71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2" t="s">
        <v>166</v>
      </c>
      <c r="AT159" s="202" t="s">
        <v>162</v>
      </c>
      <c r="AU159" s="202" t="s">
        <v>82</v>
      </c>
      <c r="AY159" s="17" t="s">
        <v>159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7" t="s">
        <v>80</v>
      </c>
      <c r="BK159" s="203">
        <f>ROUND(I159*H159,2)</f>
        <v>0</v>
      </c>
      <c r="BL159" s="17" t="s">
        <v>166</v>
      </c>
      <c r="BM159" s="202" t="s">
        <v>647</v>
      </c>
    </row>
    <row r="160" spans="1:65" s="13" customFormat="1">
      <c r="B160" s="204"/>
      <c r="C160" s="205"/>
      <c r="D160" s="206" t="s">
        <v>168</v>
      </c>
      <c r="E160" s="207" t="s">
        <v>1</v>
      </c>
      <c r="F160" s="208" t="s">
        <v>648</v>
      </c>
      <c r="G160" s="205"/>
      <c r="H160" s="209">
        <v>8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168</v>
      </c>
      <c r="AU160" s="215" t="s">
        <v>82</v>
      </c>
      <c r="AV160" s="13" t="s">
        <v>82</v>
      </c>
      <c r="AW160" s="13" t="s">
        <v>30</v>
      </c>
      <c r="AX160" s="13" t="s">
        <v>73</v>
      </c>
      <c r="AY160" s="215" t="s">
        <v>159</v>
      </c>
    </row>
    <row r="161" spans="1:65" s="14" customFormat="1">
      <c r="B161" s="216"/>
      <c r="C161" s="217"/>
      <c r="D161" s="206" t="s">
        <v>168</v>
      </c>
      <c r="E161" s="218" t="s">
        <v>1</v>
      </c>
      <c r="F161" s="219" t="s">
        <v>173</v>
      </c>
      <c r="G161" s="217"/>
      <c r="H161" s="220">
        <v>8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168</v>
      </c>
      <c r="AU161" s="226" t="s">
        <v>82</v>
      </c>
      <c r="AV161" s="14" t="s">
        <v>166</v>
      </c>
      <c r="AW161" s="14" t="s">
        <v>30</v>
      </c>
      <c r="AX161" s="14" t="s">
        <v>80</v>
      </c>
      <c r="AY161" s="226" t="s">
        <v>159</v>
      </c>
    </row>
    <row r="162" spans="1:65" s="2" customFormat="1" ht="24">
      <c r="A162" s="34"/>
      <c r="B162" s="35"/>
      <c r="C162" s="227" t="s">
        <v>226</v>
      </c>
      <c r="D162" s="227" t="s">
        <v>188</v>
      </c>
      <c r="E162" s="228" t="s">
        <v>233</v>
      </c>
      <c r="F162" s="229" t="s">
        <v>234</v>
      </c>
      <c r="G162" s="230" t="s">
        <v>198</v>
      </c>
      <c r="H162" s="231">
        <v>2</v>
      </c>
      <c r="I162" s="258"/>
      <c r="J162" s="233">
        <f>ROUND(I162*H162,2)</f>
        <v>0</v>
      </c>
      <c r="K162" s="229" t="s">
        <v>177</v>
      </c>
      <c r="L162" s="234"/>
      <c r="M162" s="235" t="s">
        <v>1</v>
      </c>
      <c r="N162" s="236" t="s">
        <v>38</v>
      </c>
      <c r="O162" s="71"/>
      <c r="P162" s="200">
        <f>O162*H162</f>
        <v>0</v>
      </c>
      <c r="Q162" s="200">
        <v>0.24418999999999999</v>
      </c>
      <c r="R162" s="200">
        <f>Q162*H162</f>
        <v>0.48837999999999998</v>
      </c>
      <c r="S162" s="200">
        <v>0</v>
      </c>
      <c r="T162" s="20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2" t="s">
        <v>192</v>
      </c>
      <c r="AT162" s="202" t="s">
        <v>188</v>
      </c>
      <c r="AU162" s="202" t="s">
        <v>82</v>
      </c>
      <c r="AY162" s="17" t="s">
        <v>159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7" t="s">
        <v>80</v>
      </c>
      <c r="BK162" s="203">
        <f>ROUND(I162*H162,2)</f>
        <v>0</v>
      </c>
      <c r="BL162" s="17" t="s">
        <v>166</v>
      </c>
      <c r="BM162" s="202" t="s">
        <v>649</v>
      </c>
    </row>
    <row r="163" spans="1:65" s="15" customFormat="1">
      <c r="B163" s="237"/>
      <c r="C163" s="238"/>
      <c r="D163" s="206" t="s">
        <v>168</v>
      </c>
      <c r="E163" s="239" t="s">
        <v>1</v>
      </c>
      <c r="F163" s="240" t="s">
        <v>200</v>
      </c>
      <c r="G163" s="238"/>
      <c r="H163" s="239" t="s">
        <v>1</v>
      </c>
      <c r="I163" s="241"/>
      <c r="J163" s="238"/>
      <c r="K163" s="238"/>
      <c r="L163" s="242"/>
      <c r="M163" s="243"/>
      <c r="N163" s="244"/>
      <c r="O163" s="244"/>
      <c r="P163" s="244"/>
      <c r="Q163" s="244"/>
      <c r="R163" s="244"/>
      <c r="S163" s="244"/>
      <c r="T163" s="245"/>
      <c r="AT163" s="246" t="s">
        <v>168</v>
      </c>
      <c r="AU163" s="246" t="s">
        <v>82</v>
      </c>
      <c r="AV163" s="15" t="s">
        <v>80</v>
      </c>
      <c r="AW163" s="15" t="s">
        <v>30</v>
      </c>
      <c r="AX163" s="15" t="s">
        <v>73</v>
      </c>
      <c r="AY163" s="246" t="s">
        <v>159</v>
      </c>
    </row>
    <row r="164" spans="1:65" s="13" customFormat="1">
      <c r="B164" s="204"/>
      <c r="C164" s="205"/>
      <c r="D164" s="206" t="s">
        <v>168</v>
      </c>
      <c r="E164" s="207" t="s">
        <v>1</v>
      </c>
      <c r="F164" s="208" t="s">
        <v>82</v>
      </c>
      <c r="G164" s="205"/>
      <c r="H164" s="209">
        <v>2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168</v>
      </c>
      <c r="AU164" s="215" t="s">
        <v>82</v>
      </c>
      <c r="AV164" s="13" t="s">
        <v>82</v>
      </c>
      <c r="AW164" s="13" t="s">
        <v>30</v>
      </c>
      <c r="AX164" s="13" t="s">
        <v>73</v>
      </c>
      <c r="AY164" s="215" t="s">
        <v>159</v>
      </c>
    </row>
    <row r="165" spans="1:65" s="14" customFormat="1">
      <c r="B165" s="216"/>
      <c r="C165" s="217"/>
      <c r="D165" s="206" t="s">
        <v>168</v>
      </c>
      <c r="E165" s="218" t="s">
        <v>1</v>
      </c>
      <c r="F165" s="219" t="s">
        <v>173</v>
      </c>
      <c r="G165" s="217"/>
      <c r="H165" s="220">
        <v>2</v>
      </c>
      <c r="I165" s="221"/>
      <c r="J165" s="217"/>
      <c r="K165" s="217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168</v>
      </c>
      <c r="AU165" s="226" t="s">
        <v>82</v>
      </c>
      <c r="AV165" s="14" t="s">
        <v>166</v>
      </c>
      <c r="AW165" s="14" t="s">
        <v>30</v>
      </c>
      <c r="AX165" s="14" t="s">
        <v>80</v>
      </c>
      <c r="AY165" s="226" t="s">
        <v>159</v>
      </c>
    </row>
    <row r="166" spans="1:65" s="2" customFormat="1" ht="48">
      <c r="A166" s="34"/>
      <c r="B166" s="35"/>
      <c r="C166" s="191" t="s">
        <v>232</v>
      </c>
      <c r="D166" s="191" t="s">
        <v>162</v>
      </c>
      <c r="E166" s="192" t="s">
        <v>237</v>
      </c>
      <c r="F166" s="193" t="s">
        <v>238</v>
      </c>
      <c r="G166" s="194" t="s">
        <v>198</v>
      </c>
      <c r="H166" s="195">
        <v>30</v>
      </c>
      <c r="I166" s="196"/>
      <c r="J166" s="197">
        <f>ROUND(I166*H166,2)</f>
        <v>0</v>
      </c>
      <c r="K166" s="193" t="s">
        <v>177</v>
      </c>
      <c r="L166" s="39"/>
      <c r="M166" s="198" t="s">
        <v>1</v>
      </c>
      <c r="N166" s="199" t="s">
        <v>38</v>
      </c>
      <c r="O166" s="71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2" t="s">
        <v>166</v>
      </c>
      <c r="AT166" s="202" t="s">
        <v>162</v>
      </c>
      <c r="AU166" s="202" t="s">
        <v>82</v>
      </c>
      <c r="AY166" s="17" t="s">
        <v>159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7" t="s">
        <v>80</v>
      </c>
      <c r="BK166" s="203">
        <f>ROUND(I166*H166,2)</f>
        <v>0</v>
      </c>
      <c r="BL166" s="17" t="s">
        <v>166</v>
      </c>
      <c r="BM166" s="202" t="s">
        <v>650</v>
      </c>
    </row>
    <row r="167" spans="1:65" s="13" customFormat="1">
      <c r="B167" s="204"/>
      <c r="C167" s="205"/>
      <c r="D167" s="206" t="s">
        <v>168</v>
      </c>
      <c r="E167" s="207" t="s">
        <v>1</v>
      </c>
      <c r="F167" s="208" t="s">
        <v>453</v>
      </c>
      <c r="G167" s="205"/>
      <c r="H167" s="209">
        <v>30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168</v>
      </c>
      <c r="AU167" s="215" t="s">
        <v>82</v>
      </c>
      <c r="AV167" s="13" t="s">
        <v>82</v>
      </c>
      <c r="AW167" s="13" t="s">
        <v>30</v>
      </c>
      <c r="AX167" s="13" t="s">
        <v>73</v>
      </c>
      <c r="AY167" s="215" t="s">
        <v>159</v>
      </c>
    </row>
    <row r="168" spans="1:65" s="14" customFormat="1">
      <c r="B168" s="216"/>
      <c r="C168" s="217"/>
      <c r="D168" s="206" t="s">
        <v>168</v>
      </c>
      <c r="E168" s="218" t="s">
        <v>1</v>
      </c>
      <c r="F168" s="219" t="s">
        <v>173</v>
      </c>
      <c r="G168" s="217"/>
      <c r="H168" s="220">
        <v>30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168</v>
      </c>
      <c r="AU168" s="226" t="s">
        <v>82</v>
      </c>
      <c r="AV168" s="14" t="s">
        <v>166</v>
      </c>
      <c r="AW168" s="14" t="s">
        <v>30</v>
      </c>
      <c r="AX168" s="14" t="s">
        <v>80</v>
      </c>
      <c r="AY168" s="226" t="s">
        <v>159</v>
      </c>
    </row>
    <row r="169" spans="1:65" s="2" customFormat="1" ht="134.25" customHeight="1">
      <c r="A169" s="34"/>
      <c r="B169" s="35"/>
      <c r="C169" s="191" t="s">
        <v>236</v>
      </c>
      <c r="D169" s="191" t="s">
        <v>162</v>
      </c>
      <c r="E169" s="192" t="s">
        <v>241</v>
      </c>
      <c r="F169" s="193" t="s">
        <v>242</v>
      </c>
      <c r="G169" s="194" t="s">
        <v>219</v>
      </c>
      <c r="H169" s="195">
        <v>1.1499999999999999</v>
      </c>
      <c r="I169" s="196"/>
      <c r="J169" s="197">
        <f>ROUND(I169*H169,2)</f>
        <v>0</v>
      </c>
      <c r="K169" s="193" t="s">
        <v>177</v>
      </c>
      <c r="L169" s="39"/>
      <c r="M169" s="198" t="s">
        <v>1</v>
      </c>
      <c r="N169" s="199" t="s">
        <v>38</v>
      </c>
      <c r="O169" s="71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2" t="s">
        <v>166</v>
      </c>
      <c r="AT169" s="202" t="s">
        <v>162</v>
      </c>
      <c r="AU169" s="202" t="s">
        <v>82</v>
      </c>
      <c r="AY169" s="17" t="s">
        <v>159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7" t="s">
        <v>80</v>
      </c>
      <c r="BK169" s="203">
        <f>ROUND(I169*H169,2)</f>
        <v>0</v>
      </c>
      <c r="BL169" s="17" t="s">
        <v>166</v>
      </c>
      <c r="BM169" s="202" t="s">
        <v>651</v>
      </c>
    </row>
    <row r="170" spans="1:65" s="13" customFormat="1">
      <c r="B170" s="204"/>
      <c r="C170" s="205"/>
      <c r="D170" s="206" t="s">
        <v>168</v>
      </c>
      <c r="E170" s="207" t="s">
        <v>1</v>
      </c>
      <c r="F170" s="208" t="s">
        <v>652</v>
      </c>
      <c r="G170" s="205"/>
      <c r="H170" s="209">
        <v>0.93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168</v>
      </c>
      <c r="AU170" s="215" t="s">
        <v>82</v>
      </c>
      <c r="AV170" s="13" t="s">
        <v>82</v>
      </c>
      <c r="AW170" s="13" t="s">
        <v>30</v>
      </c>
      <c r="AX170" s="13" t="s">
        <v>73</v>
      </c>
      <c r="AY170" s="215" t="s">
        <v>159</v>
      </c>
    </row>
    <row r="171" spans="1:65" s="13" customFormat="1">
      <c r="B171" s="204"/>
      <c r="C171" s="205"/>
      <c r="D171" s="206" t="s">
        <v>168</v>
      </c>
      <c r="E171" s="207" t="s">
        <v>1</v>
      </c>
      <c r="F171" s="208" t="s">
        <v>653</v>
      </c>
      <c r="G171" s="205"/>
      <c r="H171" s="209">
        <v>0.22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168</v>
      </c>
      <c r="AU171" s="215" t="s">
        <v>82</v>
      </c>
      <c r="AV171" s="13" t="s">
        <v>82</v>
      </c>
      <c r="AW171" s="13" t="s">
        <v>30</v>
      </c>
      <c r="AX171" s="13" t="s">
        <v>73</v>
      </c>
      <c r="AY171" s="215" t="s">
        <v>159</v>
      </c>
    </row>
    <row r="172" spans="1:65" s="14" customFormat="1">
      <c r="B172" s="216"/>
      <c r="C172" s="217"/>
      <c r="D172" s="206" t="s">
        <v>168</v>
      </c>
      <c r="E172" s="218" t="s">
        <v>1</v>
      </c>
      <c r="F172" s="219" t="s">
        <v>173</v>
      </c>
      <c r="G172" s="217"/>
      <c r="H172" s="220">
        <v>1.1499999999999999</v>
      </c>
      <c r="I172" s="221"/>
      <c r="J172" s="217"/>
      <c r="K172" s="217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168</v>
      </c>
      <c r="AU172" s="226" t="s">
        <v>82</v>
      </c>
      <c r="AV172" s="14" t="s">
        <v>166</v>
      </c>
      <c r="AW172" s="14" t="s">
        <v>30</v>
      </c>
      <c r="AX172" s="14" t="s">
        <v>80</v>
      </c>
      <c r="AY172" s="226" t="s">
        <v>159</v>
      </c>
    </row>
    <row r="173" spans="1:65" s="2" customFormat="1" ht="114.95" customHeight="1">
      <c r="A173" s="34"/>
      <c r="B173" s="35"/>
      <c r="C173" s="191" t="s">
        <v>8</v>
      </c>
      <c r="D173" s="191" t="s">
        <v>162</v>
      </c>
      <c r="E173" s="192" t="s">
        <v>246</v>
      </c>
      <c r="F173" s="193" t="s">
        <v>247</v>
      </c>
      <c r="G173" s="194" t="s">
        <v>248</v>
      </c>
      <c r="H173" s="195">
        <v>10</v>
      </c>
      <c r="I173" s="196"/>
      <c r="J173" s="197">
        <f>ROUND(I173*H173,2)</f>
        <v>0</v>
      </c>
      <c r="K173" s="193" t="s">
        <v>177</v>
      </c>
      <c r="L173" s="39"/>
      <c r="M173" s="198" t="s">
        <v>1</v>
      </c>
      <c r="N173" s="199" t="s">
        <v>38</v>
      </c>
      <c r="O173" s="71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2" t="s">
        <v>166</v>
      </c>
      <c r="AT173" s="202" t="s">
        <v>162</v>
      </c>
      <c r="AU173" s="202" t="s">
        <v>82</v>
      </c>
      <c r="AY173" s="17" t="s">
        <v>159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7" t="s">
        <v>80</v>
      </c>
      <c r="BK173" s="203">
        <f>ROUND(I173*H173,2)</f>
        <v>0</v>
      </c>
      <c r="BL173" s="17" t="s">
        <v>166</v>
      </c>
      <c r="BM173" s="202" t="s">
        <v>654</v>
      </c>
    </row>
    <row r="174" spans="1:65" s="13" customFormat="1">
      <c r="B174" s="204"/>
      <c r="C174" s="205"/>
      <c r="D174" s="206" t="s">
        <v>168</v>
      </c>
      <c r="E174" s="207" t="s">
        <v>1</v>
      </c>
      <c r="F174" s="208" t="s">
        <v>655</v>
      </c>
      <c r="G174" s="205"/>
      <c r="H174" s="209">
        <v>10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168</v>
      </c>
      <c r="AU174" s="215" t="s">
        <v>82</v>
      </c>
      <c r="AV174" s="13" t="s">
        <v>82</v>
      </c>
      <c r="AW174" s="13" t="s">
        <v>30</v>
      </c>
      <c r="AX174" s="13" t="s">
        <v>73</v>
      </c>
      <c r="AY174" s="215" t="s">
        <v>159</v>
      </c>
    </row>
    <row r="175" spans="1:65" s="14" customFormat="1">
      <c r="B175" s="216"/>
      <c r="C175" s="217"/>
      <c r="D175" s="206" t="s">
        <v>168</v>
      </c>
      <c r="E175" s="218" t="s">
        <v>1</v>
      </c>
      <c r="F175" s="219" t="s">
        <v>173</v>
      </c>
      <c r="G175" s="217"/>
      <c r="H175" s="220">
        <v>10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168</v>
      </c>
      <c r="AU175" s="226" t="s">
        <v>82</v>
      </c>
      <c r="AV175" s="14" t="s">
        <v>166</v>
      </c>
      <c r="AW175" s="14" t="s">
        <v>30</v>
      </c>
      <c r="AX175" s="14" t="s">
        <v>80</v>
      </c>
      <c r="AY175" s="226" t="s">
        <v>159</v>
      </c>
    </row>
    <row r="176" spans="1:65" s="2" customFormat="1" ht="101.25" customHeight="1">
      <c r="A176" s="34"/>
      <c r="B176" s="35"/>
      <c r="C176" s="191" t="s">
        <v>245</v>
      </c>
      <c r="D176" s="191" t="s">
        <v>162</v>
      </c>
      <c r="E176" s="192" t="s">
        <v>252</v>
      </c>
      <c r="F176" s="193" t="s">
        <v>253</v>
      </c>
      <c r="G176" s="194" t="s">
        <v>229</v>
      </c>
      <c r="H176" s="195">
        <v>620</v>
      </c>
      <c r="I176" s="196"/>
      <c r="J176" s="197">
        <f>ROUND(I176*H176,2)</f>
        <v>0</v>
      </c>
      <c r="K176" s="193" t="s">
        <v>177</v>
      </c>
      <c r="L176" s="39"/>
      <c r="M176" s="198" t="s">
        <v>1</v>
      </c>
      <c r="N176" s="199" t="s">
        <v>38</v>
      </c>
      <c r="O176" s="71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2" t="s">
        <v>166</v>
      </c>
      <c r="AT176" s="202" t="s">
        <v>162</v>
      </c>
      <c r="AU176" s="202" t="s">
        <v>82</v>
      </c>
      <c r="AY176" s="17" t="s">
        <v>159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7" t="s">
        <v>80</v>
      </c>
      <c r="BK176" s="203">
        <f>ROUND(I176*H176,2)</f>
        <v>0</v>
      </c>
      <c r="BL176" s="17" t="s">
        <v>166</v>
      </c>
      <c r="BM176" s="202" t="s">
        <v>656</v>
      </c>
    </row>
    <row r="177" spans="1:65" s="13" customFormat="1">
      <c r="B177" s="204"/>
      <c r="C177" s="205"/>
      <c r="D177" s="206" t="s">
        <v>168</v>
      </c>
      <c r="E177" s="207" t="s">
        <v>1</v>
      </c>
      <c r="F177" s="208" t="s">
        <v>657</v>
      </c>
      <c r="G177" s="205"/>
      <c r="H177" s="209">
        <v>620</v>
      </c>
      <c r="I177" s="210"/>
      <c r="J177" s="205"/>
      <c r="K177" s="205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168</v>
      </c>
      <c r="AU177" s="215" t="s">
        <v>82</v>
      </c>
      <c r="AV177" s="13" t="s">
        <v>82</v>
      </c>
      <c r="AW177" s="13" t="s">
        <v>30</v>
      </c>
      <c r="AX177" s="13" t="s">
        <v>73</v>
      </c>
      <c r="AY177" s="215" t="s">
        <v>159</v>
      </c>
    </row>
    <row r="178" spans="1:65" s="14" customFormat="1">
      <c r="B178" s="216"/>
      <c r="C178" s="217"/>
      <c r="D178" s="206" t="s">
        <v>168</v>
      </c>
      <c r="E178" s="218" t="s">
        <v>1</v>
      </c>
      <c r="F178" s="219" t="s">
        <v>173</v>
      </c>
      <c r="G178" s="217"/>
      <c r="H178" s="220">
        <v>620</v>
      </c>
      <c r="I178" s="221"/>
      <c r="J178" s="217"/>
      <c r="K178" s="217"/>
      <c r="L178" s="222"/>
      <c r="M178" s="223"/>
      <c r="N178" s="224"/>
      <c r="O178" s="224"/>
      <c r="P178" s="224"/>
      <c r="Q178" s="224"/>
      <c r="R178" s="224"/>
      <c r="S178" s="224"/>
      <c r="T178" s="225"/>
      <c r="AT178" s="226" t="s">
        <v>168</v>
      </c>
      <c r="AU178" s="226" t="s">
        <v>82</v>
      </c>
      <c r="AV178" s="14" t="s">
        <v>166</v>
      </c>
      <c r="AW178" s="14" t="s">
        <v>30</v>
      </c>
      <c r="AX178" s="14" t="s">
        <v>80</v>
      </c>
      <c r="AY178" s="226" t="s">
        <v>159</v>
      </c>
    </row>
    <row r="179" spans="1:65" s="2" customFormat="1" ht="60">
      <c r="A179" s="34"/>
      <c r="B179" s="35"/>
      <c r="C179" s="191" t="s">
        <v>251</v>
      </c>
      <c r="D179" s="191" t="s">
        <v>162</v>
      </c>
      <c r="E179" s="192" t="s">
        <v>658</v>
      </c>
      <c r="F179" s="193" t="s">
        <v>659</v>
      </c>
      <c r="G179" s="194" t="s">
        <v>198</v>
      </c>
      <c r="H179" s="195">
        <v>421</v>
      </c>
      <c r="I179" s="196"/>
      <c r="J179" s="197">
        <f>ROUND(I179*H179,2)</f>
        <v>0</v>
      </c>
      <c r="K179" s="193" t="s">
        <v>177</v>
      </c>
      <c r="L179" s="39"/>
      <c r="M179" s="198" t="s">
        <v>1</v>
      </c>
      <c r="N179" s="199" t="s">
        <v>38</v>
      </c>
      <c r="O179" s="71"/>
      <c r="P179" s="200">
        <f>O179*H179</f>
        <v>0</v>
      </c>
      <c r="Q179" s="200">
        <v>0</v>
      </c>
      <c r="R179" s="200">
        <f>Q179*H179</f>
        <v>0</v>
      </c>
      <c r="S179" s="200">
        <v>0</v>
      </c>
      <c r="T179" s="201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2" t="s">
        <v>166</v>
      </c>
      <c r="AT179" s="202" t="s">
        <v>162</v>
      </c>
      <c r="AU179" s="202" t="s">
        <v>82</v>
      </c>
      <c r="AY179" s="17" t="s">
        <v>159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7" t="s">
        <v>80</v>
      </c>
      <c r="BK179" s="203">
        <f>ROUND(I179*H179,2)</f>
        <v>0</v>
      </c>
      <c r="BL179" s="17" t="s">
        <v>166</v>
      </c>
      <c r="BM179" s="202" t="s">
        <v>660</v>
      </c>
    </row>
    <row r="180" spans="1:65" s="13" customFormat="1">
      <c r="B180" s="204"/>
      <c r="C180" s="205"/>
      <c r="D180" s="206" t="s">
        <v>168</v>
      </c>
      <c r="E180" s="207" t="s">
        <v>1</v>
      </c>
      <c r="F180" s="208" t="s">
        <v>661</v>
      </c>
      <c r="G180" s="205"/>
      <c r="H180" s="209">
        <v>135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168</v>
      </c>
      <c r="AU180" s="215" t="s">
        <v>82</v>
      </c>
      <c r="AV180" s="13" t="s">
        <v>82</v>
      </c>
      <c r="AW180" s="13" t="s">
        <v>30</v>
      </c>
      <c r="AX180" s="13" t="s">
        <v>73</v>
      </c>
      <c r="AY180" s="215" t="s">
        <v>159</v>
      </c>
    </row>
    <row r="181" spans="1:65" s="13" customFormat="1">
      <c r="B181" s="204"/>
      <c r="C181" s="205"/>
      <c r="D181" s="206" t="s">
        <v>168</v>
      </c>
      <c r="E181" s="207" t="s">
        <v>1</v>
      </c>
      <c r="F181" s="208" t="s">
        <v>662</v>
      </c>
      <c r="G181" s="205"/>
      <c r="H181" s="209">
        <v>286</v>
      </c>
      <c r="I181" s="210"/>
      <c r="J181" s="205"/>
      <c r="K181" s="205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168</v>
      </c>
      <c r="AU181" s="215" t="s">
        <v>82</v>
      </c>
      <c r="AV181" s="13" t="s">
        <v>82</v>
      </c>
      <c r="AW181" s="13" t="s">
        <v>30</v>
      </c>
      <c r="AX181" s="13" t="s">
        <v>73</v>
      </c>
      <c r="AY181" s="215" t="s">
        <v>159</v>
      </c>
    </row>
    <row r="182" spans="1:65" s="14" customFormat="1">
      <c r="B182" s="216"/>
      <c r="C182" s="217"/>
      <c r="D182" s="206" t="s">
        <v>168</v>
      </c>
      <c r="E182" s="218" t="s">
        <v>1</v>
      </c>
      <c r="F182" s="219" t="s">
        <v>173</v>
      </c>
      <c r="G182" s="217"/>
      <c r="H182" s="220">
        <v>421</v>
      </c>
      <c r="I182" s="221"/>
      <c r="J182" s="217"/>
      <c r="K182" s="217"/>
      <c r="L182" s="222"/>
      <c r="M182" s="223"/>
      <c r="N182" s="224"/>
      <c r="O182" s="224"/>
      <c r="P182" s="224"/>
      <c r="Q182" s="224"/>
      <c r="R182" s="224"/>
      <c r="S182" s="224"/>
      <c r="T182" s="225"/>
      <c r="AT182" s="226" t="s">
        <v>168</v>
      </c>
      <c r="AU182" s="226" t="s">
        <v>82</v>
      </c>
      <c r="AV182" s="14" t="s">
        <v>166</v>
      </c>
      <c r="AW182" s="14" t="s">
        <v>30</v>
      </c>
      <c r="AX182" s="14" t="s">
        <v>80</v>
      </c>
      <c r="AY182" s="226" t="s">
        <v>159</v>
      </c>
    </row>
    <row r="183" spans="1:65" s="2" customFormat="1" ht="16.5" customHeight="1">
      <c r="A183" s="34"/>
      <c r="B183" s="35"/>
      <c r="C183" s="227" t="s">
        <v>256</v>
      </c>
      <c r="D183" s="227" t="s">
        <v>188</v>
      </c>
      <c r="E183" s="228" t="s">
        <v>663</v>
      </c>
      <c r="F183" s="229" t="s">
        <v>664</v>
      </c>
      <c r="G183" s="230" t="s">
        <v>198</v>
      </c>
      <c r="H183" s="231">
        <v>421</v>
      </c>
      <c r="I183" s="232"/>
      <c r="J183" s="233">
        <f>ROUND(I183*H183,2)</f>
        <v>0</v>
      </c>
      <c r="K183" s="229" t="s">
        <v>177</v>
      </c>
      <c r="L183" s="234"/>
      <c r="M183" s="235" t="s">
        <v>1</v>
      </c>
      <c r="N183" s="236" t="s">
        <v>38</v>
      </c>
      <c r="O183" s="71"/>
      <c r="P183" s="200">
        <f>O183*H183</f>
        <v>0</v>
      </c>
      <c r="Q183" s="200">
        <v>1.004E-2</v>
      </c>
      <c r="R183" s="200">
        <f>Q183*H183</f>
        <v>4.2268400000000002</v>
      </c>
      <c r="S183" s="200">
        <v>0</v>
      </c>
      <c r="T183" s="201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2" t="s">
        <v>192</v>
      </c>
      <c r="AT183" s="202" t="s">
        <v>188</v>
      </c>
      <c r="AU183" s="202" t="s">
        <v>82</v>
      </c>
      <c r="AY183" s="17" t="s">
        <v>159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7" t="s">
        <v>80</v>
      </c>
      <c r="BK183" s="203">
        <f>ROUND(I183*H183,2)</f>
        <v>0</v>
      </c>
      <c r="BL183" s="17" t="s">
        <v>166</v>
      </c>
      <c r="BM183" s="202" t="s">
        <v>665</v>
      </c>
    </row>
    <row r="184" spans="1:65" s="13" customFormat="1">
      <c r="B184" s="204"/>
      <c r="C184" s="205"/>
      <c r="D184" s="206" t="s">
        <v>168</v>
      </c>
      <c r="E184" s="207" t="s">
        <v>1</v>
      </c>
      <c r="F184" s="208" t="s">
        <v>666</v>
      </c>
      <c r="G184" s="205"/>
      <c r="H184" s="209">
        <v>421</v>
      </c>
      <c r="I184" s="210"/>
      <c r="J184" s="205"/>
      <c r="K184" s="205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168</v>
      </c>
      <c r="AU184" s="215" t="s">
        <v>82</v>
      </c>
      <c r="AV184" s="13" t="s">
        <v>82</v>
      </c>
      <c r="AW184" s="13" t="s">
        <v>30</v>
      </c>
      <c r="AX184" s="13" t="s">
        <v>73</v>
      </c>
      <c r="AY184" s="215" t="s">
        <v>159</v>
      </c>
    </row>
    <row r="185" spans="1:65" s="14" customFormat="1">
      <c r="B185" s="216"/>
      <c r="C185" s="217"/>
      <c r="D185" s="206" t="s">
        <v>168</v>
      </c>
      <c r="E185" s="218" t="s">
        <v>1</v>
      </c>
      <c r="F185" s="219" t="s">
        <v>173</v>
      </c>
      <c r="G185" s="217"/>
      <c r="H185" s="220">
        <v>421</v>
      </c>
      <c r="I185" s="221"/>
      <c r="J185" s="217"/>
      <c r="K185" s="217"/>
      <c r="L185" s="222"/>
      <c r="M185" s="223"/>
      <c r="N185" s="224"/>
      <c r="O185" s="224"/>
      <c r="P185" s="224"/>
      <c r="Q185" s="224"/>
      <c r="R185" s="224"/>
      <c r="S185" s="224"/>
      <c r="T185" s="225"/>
      <c r="AT185" s="226" t="s">
        <v>168</v>
      </c>
      <c r="AU185" s="226" t="s">
        <v>82</v>
      </c>
      <c r="AV185" s="14" t="s">
        <v>166</v>
      </c>
      <c r="AW185" s="14" t="s">
        <v>30</v>
      </c>
      <c r="AX185" s="14" t="s">
        <v>80</v>
      </c>
      <c r="AY185" s="226" t="s">
        <v>159</v>
      </c>
    </row>
    <row r="186" spans="1:65" s="2" customFormat="1" ht="78" customHeight="1">
      <c r="A186" s="34"/>
      <c r="B186" s="35"/>
      <c r="C186" s="191" t="s">
        <v>262</v>
      </c>
      <c r="D186" s="191" t="s">
        <v>162</v>
      </c>
      <c r="E186" s="192" t="s">
        <v>257</v>
      </c>
      <c r="F186" s="193" t="s">
        <v>258</v>
      </c>
      <c r="G186" s="194" t="s">
        <v>176</v>
      </c>
      <c r="H186" s="195">
        <v>217</v>
      </c>
      <c r="I186" s="196"/>
      <c r="J186" s="197">
        <f>ROUND(I186*H186,2)</f>
        <v>0</v>
      </c>
      <c r="K186" s="193" t="s">
        <v>1</v>
      </c>
      <c r="L186" s="39"/>
      <c r="M186" s="198" t="s">
        <v>1</v>
      </c>
      <c r="N186" s="199" t="s">
        <v>38</v>
      </c>
      <c r="O186" s="71"/>
      <c r="P186" s="200">
        <f>O186*H186</f>
        <v>0</v>
      </c>
      <c r="Q186" s="200">
        <v>0</v>
      </c>
      <c r="R186" s="200">
        <f>Q186*H186</f>
        <v>0</v>
      </c>
      <c r="S186" s="200">
        <v>0</v>
      </c>
      <c r="T186" s="201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2" t="s">
        <v>166</v>
      </c>
      <c r="AT186" s="202" t="s">
        <v>162</v>
      </c>
      <c r="AU186" s="202" t="s">
        <v>82</v>
      </c>
      <c r="AY186" s="17" t="s">
        <v>159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7" t="s">
        <v>80</v>
      </c>
      <c r="BK186" s="203">
        <f>ROUND(I186*H186,2)</f>
        <v>0</v>
      </c>
      <c r="BL186" s="17" t="s">
        <v>166</v>
      </c>
      <c r="BM186" s="202" t="s">
        <v>667</v>
      </c>
    </row>
    <row r="187" spans="1:65" s="13" customFormat="1">
      <c r="B187" s="204"/>
      <c r="C187" s="205"/>
      <c r="D187" s="206" t="s">
        <v>168</v>
      </c>
      <c r="E187" s="207" t="s">
        <v>1</v>
      </c>
      <c r="F187" s="208" t="s">
        <v>668</v>
      </c>
      <c r="G187" s="205"/>
      <c r="H187" s="209">
        <v>217</v>
      </c>
      <c r="I187" s="210"/>
      <c r="J187" s="205"/>
      <c r="K187" s="205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168</v>
      </c>
      <c r="AU187" s="215" t="s">
        <v>82</v>
      </c>
      <c r="AV187" s="13" t="s">
        <v>82</v>
      </c>
      <c r="AW187" s="13" t="s">
        <v>30</v>
      </c>
      <c r="AX187" s="13" t="s">
        <v>73</v>
      </c>
      <c r="AY187" s="215" t="s">
        <v>159</v>
      </c>
    </row>
    <row r="188" spans="1:65" s="14" customFormat="1">
      <c r="B188" s="216"/>
      <c r="C188" s="217"/>
      <c r="D188" s="206" t="s">
        <v>168</v>
      </c>
      <c r="E188" s="218" t="s">
        <v>1</v>
      </c>
      <c r="F188" s="219" t="s">
        <v>173</v>
      </c>
      <c r="G188" s="217"/>
      <c r="H188" s="220">
        <v>217</v>
      </c>
      <c r="I188" s="221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168</v>
      </c>
      <c r="AU188" s="226" t="s">
        <v>82</v>
      </c>
      <c r="AV188" s="14" t="s">
        <v>166</v>
      </c>
      <c r="AW188" s="14" t="s">
        <v>30</v>
      </c>
      <c r="AX188" s="14" t="s">
        <v>80</v>
      </c>
      <c r="AY188" s="226" t="s">
        <v>159</v>
      </c>
    </row>
    <row r="189" spans="1:65" s="2" customFormat="1" ht="55.5" customHeight="1">
      <c r="A189" s="34"/>
      <c r="B189" s="35"/>
      <c r="C189" s="191" t="s">
        <v>267</v>
      </c>
      <c r="D189" s="191" t="s">
        <v>162</v>
      </c>
      <c r="E189" s="192" t="s">
        <v>272</v>
      </c>
      <c r="F189" s="193" t="s">
        <v>273</v>
      </c>
      <c r="G189" s="194" t="s">
        <v>165</v>
      </c>
      <c r="H189" s="195">
        <v>650</v>
      </c>
      <c r="I189" s="196"/>
      <c r="J189" s="197">
        <f>ROUND(I189*H189,2)</f>
        <v>0</v>
      </c>
      <c r="K189" s="193" t="s">
        <v>177</v>
      </c>
      <c r="L189" s="39"/>
      <c r="M189" s="198" t="s">
        <v>1</v>
      </c>
      <c r="N189" s="199" t="s">
        <v>38</v>
      </c>
      <c r="O189" s="71"/>
      <c r="P189" s="200">
        <f>O189*H189</f>
        <v>0</v>
      </c>
      <c r="Q189" s="200">
        <v>0</v>
      </c>
      <c r="R189" s="200">
        <f>Q189*H189</f>
        <v>0</v>
      </c>
      <c r="S189" s="200">
        <v>0</v>
      </c>
      <c r="T189" s="201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2" t="s">
        <v>166</v>
      </c>
      <c r="AT189" s="202" t="s">
        <v>162</v>
      </c>
      <c r="AU189" s="202" t="s">
        <v>82</v>
      </c>
      <c r="AY189" s="17" t="s">
        <v>159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7" t="s">
        <v>80</v>
      </c>
      <c r="BK189" s="203">
        <f>ROUND(I189*H189,2)</f>
        <v>0</v>
      </c>
      <c r="BL189" s="17" t="s">
        <v>166</v>
      </c>
      <c r="BM189" s="202" t="s">
        <v>669</v>
      </c>
    </row>
    <row r="190" spans="1:65" s="13" customFormat="1">
      <c r="B190" s="204"/>
      <c r="C190" s="205"/>
      <c r="D190" s="206" t="s">
        <v>168</v>
      </c>
      <c r="E190" s="207" t="s">
        <v>1</v>
      </c>
      <c r="F190" s="208" t="s">
        <v>670</v>
      </c>
      <c r="G190" s="205"/>
      <c r="H190" s="209">
        <v>650</v>
      </c>
      <c r="I190" s="210"/>
      <c r="J190" s="205"/>
      <c r="K190" s="205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168</v>
      </c>
      <c r="AU190" s="215" t="s">
        <v>82</v>
      </c>
      <c r="AV190" s="13" t="s">
        <v>82</v>
      </c>
      <c r="AW190" s="13" t="s">
        <v>30</v>
      </c>
      <c r="AX190" s="13" t="s">
        <v>73</v>
      </c>
      <c r="AY190" s="215" t="s">
        <v>159</v>
      </c>
    </row>
    <row r="191" spans="1:65" s="14" customFormat="1">
      <c r="B191" s="216"/>
      <c r="C191" s="217"/>
      <c r="D191" s="206" t="s">
        <v>168</v>
      </c>
      <c r="E191" s="218" t="s">
        <v>1</v>
      </c>
      <c r="F191" s="219" t="s">
        <v>173</v>
      </c>
      <c r="G191" s="217"/>
      <c r="H191" s="220">
        <v>650</v>
      </c>
      <c r="I191" s="221"/>
      <c r="J191" s="217"/>
      <c r="K191" s="217"/>
      <c r="L191" s="222"/>
      <c r="M191" s="223"/>
      <c r="N191" s="224"/>
      <c r="O191" s="224"/>
      <c r="P191" s="224"/>
      <c r="Q191" s="224"/>
      <c r="R191" s="224"/>
      <c r="S191" s="224"/>
      <c r="T191" s="225"/>
      <c r="AT191" s="226" t="s">
        <v>168</v>
      </c>
      <c r="AU191" s="226" t="s">
        <v>82</v>
      </c>
      <c r="AV191" s="14" t="s">
        <v>166</v>
      </c>
      <c r="AW191" s="14" t="s">
        <v>30</v>
      </c>
      <c r="AX191" s="14" t="s">
        <v>80</v>
      </c>
      <c r="AY191" s="226" t="s">
        <v>159</v>
      </c>
    </row>
    <row r="192" spans="1:65" s="2" customFormat="1" ht="78" customHeight="1">
      <c r="A192" s="34"/>
      <c r="B192" s="35"/>
      <c r="C192" s="191" t="s">
        <v>7</v>
      </c>
      <c r="D192" s="191" t="s">
        <v>162</v>
      </c>
      <c r="E192" s="192" t="s">
        <v>671</v>
      </c>
      <c r="F192" s="193" t="s">
        <v>672</v>
      </c>
      <c r="G192" s="194" t="s">
        <v>191</v>
      </c>
      <c r="H192" s="195">
        <v>79.67</v>
      </c>
      <c r="I192" s="196"/>
      <c r="J192" s="197">
        <f>ROUND(I192*H192,2)</f>
        <v>0</v>
      </c>
      <c r="K192" s="193" t="s">
        <v>177</v>
      </c>
      <c r="L192" s="39"/>
      <c r="M192" s="198" t="s">
        <v>1</v>
      </c>
      <c r="N192" s="199" t="s">
        <v>38</v>
      </c>
      <c r="O192" s="71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2" t="s">
        <v>166</v>
      </c>
      <c r="AT192" s="202" t="s">
        <v>162</v>
      </c>
      <c r="AU192" s="202" t="s">
        <v>82</v>
      </c>
      <c r="AY192" s="17" t="s">
        <v>159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7" t="s">
        <v>80</v>
      </c>
      <c r="BK192" s="203">
        <f>ROUND(I192*H192,2)</f>
        <v>0</v>
      </c>
      <c r="BL192" s="17" t="s">
        <v>166</v>
      </c>
      <c r="BM192" s="202" t="s">
        <v>673</v>
      </c>
    </row>
    <row r="193" spans="1:65" s="13" customFormat="1">
      <c r="B193" s="204"/>
      <c r="C193" s="205"/>
      <c r="D193" s="206" t="s">
        <v>168</v>
      </c>
      <c r="E193" s="207" t="s">
        <v>1</v>
      </c>
      <c r="F193" s="208" t="s">
        <v>674</v>
      </c>
      <c r="G193" s="205"/>
      <c r="H193" s="209">
        <v>79.67</v>
      </c>
      <c r="I193" s="210"/>
      <c r="J193" s="205"/>
      <c r="K193" s="205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168</v>
      </c>
      <c r="AU193" s="215" t="s">
        <v>82</v>
      </c>
      <c r="AV193" s="13" t="s">
        <v>82</v>
      </c>
      <c r="AW193" s="13" t="s">
        <v>30</v>
      </c>
      <c r="AX193" s="13" t="s">
        <v>73</v>
      </c>
      <c r="AY193" s="215" t="s">
        <v>159</v>
      </c>
    </row>
    <row r="194" spans="1:65" s="14" customFormat="1">
      <c r="B194" s="216"/>
      <c r="C194" s="217"/>
      <c r="D194" s="206" t="s">
        <v>168</v>
      </c>
      <c r="E194" s="218" t="s">
        <v>1</v>
      </c>
      <c r="F194" s="219" t="s">
        <v>173</v>
      </c>
      <c r="G194" s="217"/>
      <c r="H194" s="220">
        <v>79.67</v>
      </c>
      <c r="I194" s="221"/>
      <c r="J194" s="217"/>
      <c r="K194" s="217"/>
      <c r="L194" s="222"/>
      <c r="M194" s="223"/>
      <c r="N194" s="224"/>
      <c r="O194" s="224"/>
      <c r="P194" s="224"/>
      <c r="Q194" s="224"/>
      <c r="R194" s="224"/>
      <c r="S194" s="224"/>
      <c r="T194" s="225"/>
      <c r="AT194" s="226" t="s">
        <v>168</v>
      </c>
      <c r="AU194" s="226" t="s">
        <v>82</v>
      </c>
      <c r="AV194" s="14" t="s">
        <v>166</v>
      </c>
      <c r="AW194" s="14" t="s">
        <v>30</v>
      </c>
      <c r="AX194" s="14" t="s">
        <v>80</v>
      </c>
      <c r="AY194" s="226" t="s">
        <v>159</v>
      </c>
    </row>
    <row r="195" spans="1:65" s="2" customFormat="1" ht="66.75" customHeight="1">
      <c r="A195" s="34"/>
      <c r="B195" s="35"/>
      <c r="C195" s="191" t="s">
        <v>276</v>
      </c>
      <c r="D195" s="191" t="s">
        <v>162</v>
      </c>
      <c r="E195" s="192" t="s">
        <v>287</v>
      </c>
      <c r="F195" s="193" t="s">
        <v>288</v>
      </c>
      <c r="G195" s="194" t="s">
        <v>191</v>
      </c>
      <c r="H195" s="195">
        <v>191.667</v>
      </c>
      <c r="I195" s="196"/>
      <c r="J195" s="197">
        <f>ROUND(I195*H195,2)</f>
        <v>0</v>
      </c>
      <c r="K195" s="193" t="s">
        <v>177</v>
      </c>
      <c r="L195" s="39"/>
      <c r="M195" s="198" t="s">
        <v>1</v>
      </c>
      <c r="N195" s="199" t="s">
        <v>38</v>
      </c>
      <c r="O195" s="71"/>
      <c r="P195" s="200">
        <f>O195*H195</f>
        <v>0</v>
      </c>
      <c r="Q195" s="200">
        <v>0</v>
      </c>
      <c r="R195" s="200">
        <f>Q195*H195</f>
        <v>0</v>
      </c>
      <c r="S195" s="200">
        <v>0</v>
      </c>
      <c r="T195" s="201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2" t="s">
        <v>166</v>
      </c>
      <c r="AT195" s="202" t="s">
        <v>162</v>
      </c>
      <c r="AU195" s="202" t="s">
        <v>82</v>
      </c>
      <c r="AY195" s="17" t="s">
        <v>159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7" t="s">
        <v>80</v>
      </c>
      <c r="BK195" s="203">
        <f>ROUND(I195*H195,2)</f>
        <v>0</v>
      </c>
      <c r="BL195" s="17" t="s">
        <v>166</v>
      </c>
      <c r="BM195" s="202" t="s">
        <v>675</v>
      </c>
    </row>
    <row r="196" spans="1:65" s="13" customFormat="1">
      <c r="B196" s="204"/>
      <c r="C196" s="205"/>
      <c r="D196" s="206" t="s">
        <v>168</v>
      </c>
      <c r="E196" s="207" t="s">
        <v>1</v>
      </c>
      <c r="F196" s="208" t="s">
        <v>676</v>
      </c>
      <c r="G196" s="205"/>
      <c r="H196" s="209">
        <v>191.667</v>
      </c>
      <c r="I196" s="210"/>
      <c r="J196" s="205"/>
      <c r="K196" s="205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168</v>
      </c>
      <c r="AU196" s="215" t="s">
        <v>82</v>
      </c>
      <c r="AV196" s="13" t="s">
        <v>82</v>
      </c>
      <c r="AW196" s="13" t="s">
        <v>30</v>
      </c>
      <c r="AX196" s="13" t="s">
        <v>73</v>
      </c>
      <c r="AY196" s="215" t="s">
        <v>159</v>
      </c>
    </row>
    <row r="197" spans="1:65" s="14" customFormat="1">
      <c r="B197" s="216"/>
      <c r="C197" s="217"/>
      <c r="D197" s="206" t="s">
        <v>168</v>
      </c>
      <c r="E197" s="218" t="s">
        <v>1</v>
      </c>
      <c r="F197" s="219" t="s">
        <v>173</v>
      </c>
      <c r="G197" s="217"/>
      <c r="H197" s="220">
        <v>191.667</v>
      </c>
      <c r="I197" s="221"/>
      <c r="J197" s="217"/>
      <c r="K197" s="217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168</v>
      </c>
      <c r="AU197" s="226" t="s">
        <v>82</v>
      </c>
      <c r="AV197" s="14" t="s">
        <v>166</v>
      </c>
      <c r="AW197" s="14" t="s">
        <v>30</v>
      </c>
      <c r="AX197" s="14" t="s">
        <v>80</v>
      </c>
      <c r="AY197" s="226" t="s">
        <v>159</v>
      </c>
    </row>
    <row r="198" spans="1:65" s="12" customFormat="1" ht="25.9" customHeight="1">
      <c r="B198" s="175"/>
      <c r="C198" s="176"/>
      <c r="D198" s="177" t="s">
        <v>72</v>
      </c>
      <c r="E198" s="178" t="s">
        <v>291</v>
      </c>
      <c r="F198" s="178" t="s">
        <v>292</v>
      </c>
      <c r="G198" s="176"/>
      <c r="H198" s="176"/>
      <c r="I198" s="179"/>
      <c r="J198" s="180">
        <f>BK198</f>
        <v>0</v>
      </c>
      <c r="K198" s="176"/>
      <c r="L198" s="181"/>
      <c r="M198" s="182"/>
      <c r="N198" s="183"/>
      <c r="O198" s="183"/>
      <c r="P198" s="184">
        <f>SUM(P199:P208)</f>
        <v>0</v>
      </c>
      <c r="Q198" s="183"/>
      <c r="R198" s="184">
        <f>SUM(R199:R208)</f>
        <v>0</v>
      </c>
      <c r="S198" s="183"/>
      <c r="T198" s="185">
        <f>SUM(T199:T208)</f>
        <v>0</v>
      </c>
      <c r="AR198" s="186" t="s">
        <v>166</v>
      </c>
      <c r="AT198" s="187" t="s">
        <v>72</v>
      </c>
      <c r="AU198" s="187" t="s">
        <v>73</v>
      </c>
      <c r="AY198" s="186" t="s">
        <v>159</v>
      </c>
      <c r="BK198" s="188">
        <f>SUM(BK199:BK208)</f>
        <v>0</v>
      </c>
    </row>
    <row r="199" spans="1:65" s="2" customFormat="1" ht="78" customHeight="1">
      <c r="A199" s="34"/>
      <c r="B199" s="35"/>
      <c r="C199" s="191" t="s">
        <v>281</v>
      </c>
      <c r="D199" s="191" t="s">
        <v>162</v>
      </c>
      <c r="E199" s="192" t="s">
        <v>294</v>
      </c>
      <c r="F199" s="193" t="s">
        <v>295</v>
      </c>
      <c r="G199" s="194" t="s">
        <v>198</v>
      </c>
      <c r="H199" s="195">
        <v>1</v>
      </c>
      <c r="I199" s="196"/>
      <c r="J199" s="197">
        <f>ROUND(I199*H199,2)</f>
        <v>0</v>
      </c>
      <c r="K199" s="193" t="s">
        <v>177</v>
      </c>
      <c r="L199" s="39"/>
      <c r="M199" s="198" t="s">
        <v>1</v>
      </c>
      <c r="N199" s="199" t="s">
        <v>38</v>
      </c>
      <c r="O199" s="71"/>
      <c r="P199" s="200">
        <f>O199*H199</f>
        <v>0</v>
      </c>
      <c r="Q199" s="200">
        <v>0</v>
      </c>
      <c r="R199" s="200">
        <f>Q199*H199</f>
        <v>0</v>
      </c>
      <c r="S199" s="200">
        <v>0</v>
      </c>
      <c r="T199" s="20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2" t="s">
        <v>166</v>
      </c>
      <c r="AT199" s="202" t="s">
        <v>162</v>
      </c>
      <c r="AU199" s="202" t="s">
        <v>80</v>
      </c>
      <c r="AY199" s="17" t="s">
        <v>159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7" t="s">
        <v>80</v>
      </c>
      <c r="BK199" s="203">
        <f>ROUND(I199*H199,2)</f>
        <v>0</v>
      </c>
      <c r="BL199" s="17" t="s">
        <v>166</v>
      </c>
      <c r="BM199" s="202" t="s">
        <v>677</v>
      </c>
    </row>
    <row r="200" spans="1:65" s="13" customFormat="1">
      <c r="B200" s="204"/>
      <c r="C200" s="205"/>
      <c r="D200" s="206" t="s">
        <v>168</v>
      </c>
      <c r="E200" s="207" t="s">
        <v>1</v>
      </c>
      <c r="F200" s="208" t="s">
        <v>80</v>
      </c>
      <c r="G200" s="205"/>
      <c r="H200" s="209">
        <v>1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168</v>
      </c>
      <c r="AU200" s="215" t="s">
        <v>80</v>
      </c>
      <c r="AV200" s="13" t="s">
        <v>82</v>
      </c>
      <c r="AW200" s="13" t="s">
        <v>30</v>
      </c>
      <c r="AX200" s="13" t="s">
        <v>73</v>
      </c>
      <c r="AY200" s="215" t="s">
        <v>159</v>
      </c>
    </row>
    <row r="201" spans="1:65" s="14" customFormat="1">
      <c r="B201" s="216"/>
      <c r="C201" s="217"/>
      <c r="D201" s="206" t="s">
        <v>168</v>
      </c>
      <c r="E201" s="218" t="s">
        <v>1</v>
      </c>
      <c r="F201" s="219" t="s">
        <v>173</v>
      </c>
      <c r="G201" s="217"/>
      <c r="H201" s="220">
        <v>1</v>
      </c>
      <c r="I201" s="221"/>
      <c r="J201" s="217"/>
      <c r="K201" s="217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168</v>
      </c>
      <c r="AU201" s="226" t="s">
        <v>80</v>
      </c>
      <c r="AV201" s="14" t="s">
        <v>166</v>
      </c>
      <c r="AW201" s="14" t="s">
        <v>30</v>
      </c>
      <c r="AX201" s="14" t="s">
        <v>80</v>
      </c>
      <c r="AY201" s="226" t="s">
        <v>159</v>
      </c>
    </row>
    <row r="202" spans="1:65" s="2" customFormat="1" ht="128.65" customHeight="1">
      <c r="A202" s="34"/>
      <c r="B202" s="35"/>
      <c r="C202" s="191" t="s">
        <v>286</v>
      </c>
      <c r="D202" s="191" t="s">
        <v>162</v>
      </c>
      <c r="E202" s="192" t="s">
        <v>298</v>
      </c>
      <c r="F202" s="193" t="s">
        <v>299</v>
      </c>
      <c r="G202" s="194" t="s">
        <v>191</v>
      </c>
      <c r="H202" s="195">
        <v>400</v>
      </c>
      <c r="I202" s="196"/>
      <c r="J202" s="197">
        <f>ROUND(I202*H202,2)</f>
        <v>0</v>
      </c>
      <c r="K202" s="193" t="s">
        <v>177</v>
      </c>
      <c r="L202" s="39"/>
      <c r="M202" s="198" t="s">
        <v>1</v>
      </c>
      <c r="N202" s="199" t="s">
        <v>38</v>
      </c>
      <c r="O202" s="71"/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2" t="s">
        <v>300</v>
      </c>
      <c r="AT202" s="202" t="s">
        <v>162</v>
      </c>
      <c r="AU202" s="202" t="s">
        <v>80</v>
      </c>
      <c r="AY202" s="17" t="s">
        <v>159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7" t="s">
        <v>80</v>
      </c>
      <c r="BK202" s="203">
        <f>ROUND(I202*H202,2)</f>
        <v>0</v>
      </c>
      <c r="BL202" s="17" t="s">
        <v>300</v>
      </c>
      <c r="BM202" s="202" t="s">
        <v>678</v>
      </c>
    </row>
    <row r="203" spans="1:65" s="2" customFormat="1" ht="156.75" customHeight="1">
      <c r="A203" s="34"/>
      <c r="B203" s="35"/>
      <c r="C203" s="191" t="s">
        <v>293</v>
      </c>
      <c r="D203" s="191" t="s">
        <v>162</v>
      </c>
      <c r="E203" s="192" t="s">
        <v>304</v>
      </c>
      <c r="F203" s="193" t="s">
        <v>305</v>
      </c>
      <c r="G203" s="194" t="s">
        <v>191</v>
      </c>
      <c r="H203" s="195">
        <v>948.6</v>
      </c>
      <c r="I203" s="196"/>
      <c r="J203" s="197">
        <f>ROUND(I203*H203,2)</f>
        <v>0</v>
      </c>
      <c r="K203" s="193" t="s">
        <v>177</v>
      </c>
      <c r="L203" s="39"/>
      <c r="M203" s="198" t="s">
        <v>1</v>
      </c>
      <c r="N203" s="199" t="s">
        <v>38</v>
      </c>
      <c r="O203" s="71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2" t="s">
        <v>300</v>
      </c>
      <c r="AT203" s="202" t="s">
        <v>162</v>
      </c>
      <c r="AU203" s="202" t="s">
        <v>80</v>
      </c>
      <c r="AY203" s="17" t="s">
        <v>159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7" t="s">
        <v>80</v>
      </c>
      <c r="BK203" s="203">
        <f>ROUND(I203*H203,2)</f>
        <v>0</v>
      </c>
      <c r="BL203" s="17" t="s">
        <v>300</v>
      </c>
      <c r="BM203" s="202" t="s">
        <v>679</v>
      </c>
    </row>
    <row r="204" spans="1:65" s="13" customFormat="1">
      <c r="B204" s="204"/>
      <c r="C204" s="205"/>
      <c r="D204" s="206" t="s">
        <v>168</v>
      </c>
      <c r="E204" s="207" t="s">
        <v>1</v>
      </c>
      <c r="F204" s="208" t="s">
        <v>680</v>
      </c>
      <c r="G204" s="205"/>
      <c r="H204" s="209">
        <v>948.6</v>
      </c>
      <c r="I204" s="210"/>
      <c r="J204" s="205"/>
      <c r="K204" s="205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168</v>
      </c>
      <c r="AU204" s="215" t="s">
        <v>80</v>
      </c>
      <c r="AV204" s="13" t="s">
        <v>82</v>
      </c>
      <c r="AW204" s="13" t="s">
        <v>30</v>
      </c>
      <c r="AX204" s="13" t="s">
        <v>73</v>
      </c>
      <c r="AY204" s="215" t="s">
        <v>159</v>
      </c>
    </row>
    <row r="205" spans="1:65" s="14" customFormat="1">
      <c r="B205" s="216"/>
      <c r="C205" s="217"/>
      <c r="D205" s="206" t="s">
        <v>168</v>
      </c>
      <c r="E205" s="218" t="s">
        <v>1</v>
      </c>
      <c r="F205" s="219" t="s">
        <v>173</v>
      </c>
      <c r="G205" s="217"/>
      <c r="H205" s="220">
        <v>948.6</v>
      </c>
      <c r="I205" s="221"/>
      <c r="J205" s="217"/>
      <c r="K205" s="217"/>
      <c r="L205" s="222"/>
      <c r="M205" s="223"/>
      <c r="N205" s="224"/>
      <c r="O205" s="224"/>
      <c r="P205" s="224"/>
      <c r="Q205" s="224"/>
      <c r="R205" s="224"/>
      <c r="S205" s="224"/>
      <c r="T205" s="225"/>
      <c r="AT205" s="226" t="s">
        <v>168</v>
      </c>
      <c r="AU205" s="226" t="s">
        <v>80</v>
      </c>
      <c r="AV205" s="14" t="s">
        <v>166</v>
      </c>
      <c r="AW205" s="14" t="s">
        <v>30</v>
      </c>
      <c r="AX205" s="14" t="s">
        <v>80</v>
      </c>
      <c r="AY205" s="226" t="s">
        <v>159</v>
      </c>
    </row>
    <row r="206" spans="1:65" s="2" customFormat="1" ht="90" customHeight="1">
      <c r="A206" s="34"/>
      <c r="B206" s="35"/>
      <c r="C206" s="191" t="s">
        <v>297</v>
      </c>
      <c r="D206" s="191" t="s">
        <v>162</v>
      </c>
      <c r="E206" s="192" t="s">
        <v>310</v>
      </c>
      <c r="F206" s="193" t="s">
        <v>311</v>
      </c>
      <c r="G206" s="194" t="s">
        <v>198</v>
      </c>
      <c r="H206" s="195">
        <v>3</v>
      </c>
      <c r="I206" s="196"/>
      <c r="J206" s="197">
        <f>ROUND(I206*H206,2)</f>
        <v>0</v>
      </c>
      <c r="K206" s="193" t="s">
        <v>177</v>
      </c>
      <c r="L206" s="39"/>
      <c r="M206" s="198" t="s">
        <v>1</v>
      </c>
      <c r="N206" s="199" t="s">
        <v>38</v>
      </c>
      <c r="O206" s="71"/>
      <c r="P206" s="200">
        <f>O206*H206</f>
        <v>0</v>
      </c>
      <c r="Q206" s="200">
        <v>0</v>
      </c>
      <c r="R206" s="200">
        <f>Q206*H206</f>
        <v>0</v>
      </c>
      <c r="S206" s="200">
        <v>0</v>
      </c>
      <c r="T206" s="20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2" t="s">
        <v>300</v>
      </c>
      <c r="AT206" s="202" t="s">
        <v>162</v>
      </c>
      <c r="AU206" s="202" t="s">
        <v>80</v>
      </c>
      <c r="AY206" s="17" t="s">
        <v>159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7" t="s">
        <v>80</v>
      </c>
      <c r="BK206" s="203">
        <f>ROUND(I206*H206,2)</f>
        <v>0</v>
      </c>
      <c r="BL206" s="17" t="s">
        <v>300</v>
      </c>
      <c r="BM206" s="202" t="s">
        <v>681</v>
      </c>
    </row>
    <row r="207" spans="1:65" s="13" customFormat="1">
      <c r="B207" s="204"/>
      <c r="C207" s="205"/>
      <c r="D207" s="206" t="s">
        <v>168</v>
      </c>
      <c r="E207" s="207" t="s">
        <v>1</v>
      </c>
      <c r="F207" s="208" t="s">
        <v>99</v>
      </c>
      <c r="G207" s="205"/>
      <c r="H207" s="209">
        <v>3</v>
      </c>
      <c r="I207" s="210"/>
      <c r="J207" s="205"/>
      <c r="K207" s="205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168</v>
      </c>
      <c r="AU207" s="215" t="s">
        <v>80</v>
      </c>
      <c r="AV207" s="13" t="s">
        <v>82</v>
      </c>
      <c r="AW207" s="13" t="s">
        <v>30</v>
      </c>
      <c r="AX207" s="13" t="s">
        <v>73</v>
      </c>
      <c r="AY207" s="215" t="s">
        <v>159</v>
      </c>
    </row>
    <row r="208" spans="1:65" s="14" customFormat="1">
      <c r="B208" s="216"/>
      <c r="C208" s="217"/>
      <c r="D208" s="206" t="s">
        <v>168</v>
      </c>
      <c r="E208" s="218" t="s">
        <v>1</v>
      </c>
      <c r="F208" s="219" t="s">
        <v>173</v>
      </c>
      <c r="G208" s="217"/>
      <c r="H208" s="220">
        <v>3</v>
      </c>
      <c r="I208" s="221"/>
      <c r="J208" s="217"/>
      <c r="K208" s="217"/>
      <c r="L208" s="222"/>
      <c r="M208" s="247"/>
      <c r="N208" s="248"/>
      <c r="O208" s="248"/>
      <c r="P208" s="248"/>
      <c r="Q208" s="248"/>
      <c r="R208" s="248"/>
      <c r="S208" s="248"/>
      <c r="T208" s="249"/>
      <c r="AT208" s="226" t="s">
        <v>168</v>
      </c>
      <c r="AU208" s="226" t="s">
        <v>80</v>
      </c>
      <c r="AV208" s="14" t="s">
        <v>166</v>
      </c>
      <c r="AW208" s="14" t="s">
        <v>30</v>
      </c>
      <c r="AX208" s="14" t="s">
        <v>80</v>
      </c>
      <c r="AY208" s="226" t="s">
        <v>159</v>
      </c>
    </row>
    <row r="209" spans="1:31" s="2" customFormat="1" ht="6.95" customHeight="1">
      <c r="A209" s="34"/>
      <c r="B209" s="54"/>
      <c r="C209" s="55"/>
      <c r="D209" s="55"/>
      <c r="E209" s="55"/>
      <c r="F209" s="55"/>
      <c r="G209" s="55"/>
      <c r="H209" s="55"/>
      <c r="I209" s="55"/>
      <c r="J209" s="55"/>
      <c r="K209" s="55"/>
      <c r="L209" s="39"/>
      <c r="M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</row>
  </sheetData>
  <sheetProtection algorithmName="SHA-512" hashValue="w0SqxNuQlfa0hUFtI3hRjjNWK5XZUmNsR37E28oiSrhB6SnkCHY9Ee8SVDexDyZYxJNyV6FIxyX1AiWXp5FFPQ==" saltValue="tq0TKklYQhDObH/fWAQgIA==" spinCount="100000" sheet="1" objects="1" scenarios="1" autoFilter="0"/>
  <autoFilter ref="C122:K208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1"/>
  <sheetViews>
    <sheetView showGridLines="0" topLeftCell="A214" workbookViewId="0">
      <selection activeCell="I157" sqref="I15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100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131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8" t="str">
        <f>'Rekapitulace stavby'!K6</f>
        <v>14 - Oprava trati v úseku Kralupy - Velvary</v>
      </c>
      <c r="F7" s="309"/>
      <c r="G7" s="309"/>
      <c r="H7" s="309"/>
      <c r="L7" s="20"/>
    </row>
    <row r="8" spans="1:46" ht="12.75">
      <c r="B8" s="20"/>
      <c r="D8" s="119" t="s">
        <v>132</v>
      </c>
      <c r="L8" s="20"/>
    </row>
    <row r="9" spans="1:46" s="1" customFormat="1" ht="23.25" customHeight="1">
      <c r="B9" s="20"/>
      <c r="E9" s="308" t="s">
        <v>133</v>
      </c>
      <c r="F9" s="288"/>
      <c r="G9" s="288"/>
      <c r="H9" s="288"/>
      <c r="L9" s="20"/>
    </row>
    <row r="10" spans="1:46" s="1" customFormat="1" ht="12" customHeight="1">
      <c r="B10" s="20"/>
      <c r="D10" s="119" t="s">
        <v>134</v>
      </c>
      <c r="L10" s="20"/>
    </row>
    <row r="11" spans="1:46" s="2" customFormat="1" ht="16.5" customHeight="1">
      <c r="A11" s="34"/>
      <c r="B11" s="39"/>
      <c r="C11" s="34"/>
      <c r="D11" s="34"/>
      <c r="E11" s="316" t="s">
        <v>682</v>
      </c>
      <c r="F11" s="310"/>
      <c r="G11" s="310"/>
      <c r="H11" s="310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683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11" t="s">
        <v>684</v>
      </c>
      <c r="F13" s="310"/>
      <c r="G13" s="310"/>
      <c r="H13" s="310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10" t="s">
        <v>1</v>
      </c>
      <c r="G15" s="34"/>
      <c r="H15" s="34"/>
      <c r="I15" s="119" t="s">
        <v>19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10" t="s">
        <v>21</v>
      </c>
      <c r="G16" s="34"/>
      <c r="H16" s="34"/>
      <c r="I16" s="119" t="s">
        <v>22</v>
      </c>
      <c r="J16" s="120" t="str">
        <f>'Rekapitulace stavby'!AN8</f>
        <v>8. 3. 2021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10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tr">
        <f>IF('Rekapitulace stavby'!E11="","",'Rekapitulace stavby'!E11)</f>
        <v xml:space="preserve"> </v>
      </c>
      <c r="F19" s="34"/>
      <c r="G19" s="34"/>
      <c r="H19" s="34"/>
      <c r="I19" s="119" t="s">
        <v>26</v>
      </c>
      <c r="J19" s="110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27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12" t="str">
        <f>'Rekapitulace stavby'!E14</f>
        <v>Vyplň údaj</v>
      </c>
      <c r="F22" s="313"/>
      <c r="G22" s="313"/>
      <c r="H22" s="313"/>
      <c r="I22" s="119" t="s">
        <v>26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29</v>
      </c>
      <c r="E24" s="34"/>
      <c r="F24" s="34"/>
      <c r="G24" s="34"/>
      <c r="H24" s="34"/>
      <c r="I24" s="119" t="s">
        <v>25</v>
      </c>
      <c r="J24" s="110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tr">
        <f>IF('Rekapitulace stavby'!E17="","",'Rekapitulace stavby'!E17)</f>
        <v xml:space="preserve"> </v>
      </c>
      <c r="F25" s="34"/>
      <c r="G25" s="34"/>
      <c r="H25" s="34"/>
      <c r="I25" s="119" t="s">
        <v>26</v>
      </c>
      <c r="J25" s="110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31</v>
      </c>
      <c r="E27" s="34"/>
      <c r="F27" s="34"/>
      <c r="G27" s="34"/>
      <c r="H27" s="34"/>
      <c r="I27" s="119" t="s">
        <v>25</v>
      </c>
      <c r="J27" s="110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tr">
        <f>IF('Rekapitulace stavby'!E20="","",'Rekapitulace stavby'!E20)</f>
        <v xml:space="preserve"> </v>
      </c>
      <c r="F28" s="34"/>
      <c r="G28" s="34"/>
      <c r="H28" s="34"/>
      <c r="I28" s="119" t="s">
        <v>26</v>
      </c>
      <c r="J28" s="110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1"/>
      <c r="B31" s="122"/>
      <c r="C31" s="121"/>
      <c r="D31" s="121"/>
      <c r="E31" s="314" t="s">
        <v>1</v>
      </c>
      <c r="F31" s="314"/>
      <c r="G31" s="314"/>
      <c r="H31" s="314"/>
      <c r="I31" s="121"/>
      <c r="J31" s="121"/>
      <c r="K31" s="121"/>
      <c r="L31" s="12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5" t="s">
        <v>33</v>
      </c>
      <c r="E34" s="34"/>
      <c r="F34" s="34"/>
      <c r="G34" s="34"/>
      <c r="H34" s="34"/>
      <c r="I34" s="34"/>
      <c r="J34" s="126">
        <f>ROUND(J127,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4"/>
      <c r="E35" s="124"/>
      <c r="F35" s="124"/>
      <c r="G35" s="124"/>
      <c r="H35" s="124"/>
      <c r="I35" s="124"/>
      <c r="J35" s="124"/>
      <c r="K35" s="12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7" t="s">
        <v>35</v>
      </c>
      <c r="G36" s="34"/>
      <c r="H36" s="34"/>
      <c r="I36" s="127" t="s">
        <v>34</v>
      </c>
      <c r="J36" s="127" t="s">
        <v>36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8" t="s">
        <v>37</v>
      </c>
      <c r="E37" s="119" t="s">
        <v>38</v>
      </c>
      <c r="F37" s="129">
        <f>ROUND((SUM(BE127:BE220)),  2)</f>
        <v>0</v>
      </c>
      <c r="G37" s="34"/>
      <c r="H37" s="34"/>
      <c r="I37" s="130">
        <v>0.21</v>
      </c>
      <c r="J37" s="129">
        <f>ROUND(((SUM(BE127:BE220))*I37),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39</v>
      </c>
      <c r="F38" s="129">
        <f>ROUND((SUM(BF127:BF220)),  2)</f>
        <v>0</v>
      </c>
      <c r="G38" s="34"/>
      <c r="H38" s="34"/>
      <c r="I38" s="130">
        <v>0.15</v>
      </c>
      <c r="J38" s="129">
        <f>ROUND(((SUM(BF127:BF220))*I38),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40</v>
      </c>
      <c r="F39" s="129">
        <f>ROUND((SUM(BG127:BG220)),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41</v>
      </c>
      <c r="F40" s="129">
        <f>ROUND((SUM(BH127:BH220)),  2)</f>
        <v>0</v>
      </c>
      <c r="G40" s="34"/>
      <c r="H40" s="34"/>
      <c r="I40" s="130">
        <v>0.15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42</v>
      </c>
      <c r="F41" s="129">
        <f>ROUND((SUM(BI127:BI220)),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43</v>
      </c>
      <c r="E43" s="133"/>
      <c r="F43" s="133"/>
      <c r="G43" s="134" t="s">
        <v>44</v>
      </c>
      <c r="H43" s="135" t="s">
        <v>45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136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06" t="str">
        <f>E7</f>
        <v>14 - Oprava trati v úseku Kralupy - Velvary</v>
      </c>
      <c r="F85" s="307"/>
      <c r="G85" s="307"/>
      <c r="H85" s="30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23.25" customHeight="1">
      <c r="B87" s="21"/>
      <c r="C87" s="22"/>
      <c r="D87" s="22"/>
      <c r="E87" s="306" t="s">
        <v>133</v>
      </c>
      <c r="F87" s="273"/>
      <c r="G87" s="273"/>
      <c r="H87" s="273"/>
      <c r="I87" s="22"/>
      <c r="J87" s="22"/>
      <c r="K87" s="22"/>
      <c r="L87" s="20"/>
    </row>
    <row r="88" spans="1:31" s="1" customFormat="1" ht="12" customHeight="1">
      <c r="B88" s="21"/>
      <c r="C88" s="29" t="s">
        <v>134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15" t="s">
        <v>682</v>
      </c>
      <c r="F89" s="305"/>
      <c r="G89" s="305"/>
      <c r="H89" s="30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683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63" t="str">
        <f>E13</f>
        <v>01 - Oprava kolejového roštu</v>
      </c>
      <c r="F91" s="305"/>
      <c r="G91" s="305"/>
      <c r="H91" s="305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8. 3. 2021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29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27</v>
      </c>
      <c r="D96" s="36"/>
      <c r="E96" s="36"/>
      <c r="F96" s="27" t="str">
        <f>IF(E22="","",E22)</f>
        <v>Vyplň údaj</v>
      </c>
      <c r="G96" s="36"/>
      <c r="H96" s="36"/>
      <c r="I96" s="29" t="s">
        <v>31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137</v>
      </c>
      <c r="D98" s="150"/>
      <c r="E98" s="150"/>
      <c r="F98" s="150"/>
      <c r="G98" s="150"/>
      <c r="H98" s="150"/>
      <c r="I98" s="150"/>
      <c r="J98" s="151" t="s">
        <v>138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139</v>
      </c>
      <c r="D100" s="36"/>
      <c r="E100" s="36"/>
      <c r="F100" s="36"/>
      <c r="G100" s="36"/>
      <c r="H100" s="36"/>
      <c r="I100" s="36"/>
      <c r="J100" s="84">
        <f>J127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140</v>
      </c>
    </row>
    <row r="101" spans="1:47" s="9" customFormat="1" ht="24.95" customHeight="1">
      <c r="B101" s="153"/>
      <c r="C101" s="154"/>
      <c r="D101" s="155" t="s">
        <v>141</v>
      </c>
      <c r="E101" s="156"/>
      <c r="F101" s="156"/>
      <c r="G101" s="156"/>
      <c r="H101" s="156"/>
      <c r="I101" s="156"/>
      <c r="J101" s="157">
        <f>J128</f>
        <v>0</v>
      </c>
      <c r="K101" s="154"/>
      <c r="L101" s="158"/>
    </row>
    <row r="102" spans="1:47" s="10" customFormat="1" ht="19.899999999999999" customHeight="1">
      <c r="B102" s="159"/>
      <c r="C102" s="104"/>
      <c r="D102" s="160" t="s">
        <v>142</v>
      </c>
      <c r="E102" s="161"/>
      <c r="F102" s="161"/>
      <c r="G102" s="161"/>
      <c r="H102" s="161"/>
      <c r="I102" s="161"/>
      <c r="J102" s="162">
        <f>J129</f>
        <v>0</v>
      </c>
      <c r="K102" s="104"/>
      <c r="L102" s="163"/>
    </row>
    <row r="103" spans="1:47" s="9" customFormat="1" ht="24.95" customHeight="1">
      <c r="B103" s="153"/>
      <c r="C103" s="154"/>
      <c r="D103" s="155" t="s">
        <v>143</v>
      </c>
      <c r="E103" s="156"/>
      <c r="F103" s="156"/>
      <c r="G103" s="156"/>
      <c r="H103" s="156"/>
      <c r="I103" s="156"/>
      <c r="J103" s="157">
        <f>J211</f>
        <v>0</v>
      </c>
      <c r="K103" s="154"/>
      <c r="L103" s="158"/>
    </row>
    <row r="104" spans="1:47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47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>
      <c r="A110" s="34"/>
      <c r="B110" s="35"/>
      <c r="C110" s="23" t="s">
        <v>144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6.5" customHeight="1">
      <c r="A113" s="34"/>
      <c r="B113" s="35"/>
      <c r="C113" s="36"/>
      <c r="D113" s="36"/>
      <c r="E113" s="306" t="str">
        <f>E7</f>
        <v>14 - Oprava trati v úseku Kralupy - Velvary</v>
      </c>
      <c r="F113" s="307"/>
      <c r="G113" s="307"/>
      <c r="H113" s="307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1" customFormat="1" ht="12" customHeight="1">
      <c r="B114" s="21"/>
      <c r="C114" s="29" t="s">
        <v>132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pans="1:63" s="1" customFormat="1" ht="23.25" customHeight="1">
      <c r="B115" s="21"/>
      <c r="C115" s="22"/>
      <c r="D115" s="22"/>
      <c r="E115" s="306" t="s">
        <v>133</v>
      </c>
      <c r="F115" s="273"/>
      <c r="G115" s="273"/>
      <c r="H115" s="273"/>
      <c r="I115" s="22"/>
      <c r="J115" s="22"/>
      <c r="K115" s="22"/>
      <c r="L115" s="20"/>
    </row>
    <row r="116" spans="1:63" s="1" customFormat="1" ht="12" customHeight="1">
      <c r="B116" s="21"/>
      <c r="C116" s="29" t="s">
        <v>134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15" t="s">
        <v>682</v>
      </c>
      <c r="F117" s="305"/>
      <c r="G117" s="305"/>
      <c r="H117" s="305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683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3" t="str">
        <f>E13</f>
        <v>01 - Oprava kolejového roštu</v>
      </c>
      <c r="F119" s="305"/>
      <c r="G119" s="305"/>
      <c r="H119" s="305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F16</f>
        <v xml:space="preserve"> </v>
      </c>
      <c r="G121" s="36"/>
      <c r="H121" s="36"/>
      <c r="I121" s="29" t="s">
        <v>22</v>
      </c>
      <c r="J121" s="66" t="str">
        <f>IF(J16="","",J16)</f>
        <v>8. 3. 2021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E19</f>
        <v xml:space="preserve"> </v>
      </c>
      <c r="G123" s="36"/>
      <c r="H123" s="36"/>
      <c r="I123" s="29" t="s">
        <v>29</v>
      </c>
      <c r="J123" s="32" t="str">
        <f>E25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27</v>
      </c>
      <c r="D124" s="36"/>
      <c r="E124" s="36"/>
      <c r="F124" s="27" t="str">
        <f>IF(E22="","",E22)</f>
        <v>Vyplň údaj</v>
      </c>
      <c r="G124" s="36"/>
      <c r="H124" s="36"/>
      <c r="I124" s="29" t="s">
        <v>31</v>
      </c>
      <c r="J124" s="32" t="str">
        <f>E28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64"/>
      <c r="B126" s="165"/>
      <c r="C126" s="166" t="s">
        <v>145</v>
      </c>
      <c r="D126" s="167" t="s">
        <v>58</v>
      </c>
      <c r="E126" s="167" t="s">
        <v>54</v>
      </c>
      <c r="F126" s="167" t="s">
        <v>55</v>
      </c>
      <c r="G126" s="167" t="s">
        <v>146</v>
      </c>
      <c r="H126" s="167" t="s">
        <v>147</v>
      </c>
      <c r="I126" s="167" t="s">
        <v>148</v>
      </c>
      <c r="J126" s="167" t="s">
        <v>138</v>
      </c>
      <c r="K126" s="168" t="s">
        <v>149</v>
      </c>
      <c r="L126" s="169"/>
      <c r="M126" s="75" t="s">
        <v>1</v>
      </c>
      <c r="N126" s="76" t="s">
        <v>37</v>
      </c>
      <c r="O126" s="76" t="s">
        <v>150</v>
      </c>
      <c r="P126" s="76" t="s">
        <v>151</v>
      </c>
      <c r="Q126" s="76" t="s">
        <v>152</v>
      </c>
      <c r="R126" s="76" t="s">
        <v>153</v>
      </c>
      <c r="S126" s="76" t="s">
        <v>154</v>
      </c>
      <c r="T126" s="77" t="s">
        <v>155</v>
      </c>
      <c r="U126" s="164"/>
      <c r="V126" s="164"/>
      <c r="W126" s="164"/>
      <c r="X126" s="164"/>
      <c r="Y126" s="164"/>
      <c r="Z126" s="164"/>
      <c r="AA126" s="164"/>
      <c r="AB126" s="164"/>
      <c r="AC126" s="164"/>
      <c r="AD126" s="164"/>
      <c r="AE126" s="164"/>
    </row>
    <row r="127" spans="1:63" s="2" customFormat="1" ht="22.9" customHeight="1">
      <c r="A127" s="34"/>
      <c r="B127" s="35"/>
      <c r="C127" s="82" t="s">
        <v>156</v>
      </c>
      <c r="D127" s="36"/>
      <c r="E127" s="36"/>
      <c r="F127" s="36"/>
      <c r="G127" s="36"/>
      <c r="H127" s="36"/>
      <c r="I127" s="36"/>
      <c r="J127" s="170">
        <f>BK127</f>
        <v>0</v>
      </c>
      <c r="K127" s="36"/>
      <c r="L127" s="39"/>
      <c r="M127" s="78"/>
      <c r="N127" s="171"/>
      <c r="O127" s="79"/>
      <c r="P127" s="172">
        <f>P128+P211</f>
        <v>0</v>
      </c>
      <c r="Q127" s="79"/>
      <c r="R127" s="172">
        <f>R128+R211</f>
        <v>1501.7624599999999</v>
      </c>
      <c r="S127" s="79"/>
      <c r="T127" s="173">
        <f>T128+T211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72</v>
      </c>
      <c r="AU127" s="17" t="s">
        <v>140</v>
      </c>
      <c r="BK127" s="174">
        <f>BK128+BK211</f>
        <v>0</v>
      </c>
    </row>
    <row r="128" spans="1:63" s="12" customFormat="1" ht="25.9" customHeight="1">
      <c r="B128" s="175"/>
      <c r="C128" s="176"/>
      <c r="D128" s="177" t="s">
        <v>72</v>
      </c>
      <c r="E128" s="178" t="s">
        <v>157</v>
      </c>
      <c r="F128" s="178" t="s">
        <v>158</v>
      </c>
      <c r="G128" s="176"/>
      <c r="H128" s="176"/>
      <c r="I128" s="179"/>
      <c r="J128" s="180">
        <f>BK128</f>
        <v>0</v>
      </c>
      <c r="K128" s="176"/>
      <c r="L128" s="181"/>
      <c r="M128" s="182"/>
      <c r="N128" s="183"/>
      <c r="O128" s="183"/>
      <c r="P128" s="184">
        <f>P129</f>
        <v>0</v>
      </c>
      <c r="Q128" s="183"/>
      <c r="R128" s="184">
        <f>R129</f>
        <v>1501.7624599999999</v>
      </c>
      <c r="S128" s="183"/>
      <c r="T128" s="185">
        <f>T129</f>
        <v>0</v>
      </c>
      <c r="AR128" s="186" t="s">
        <v>80</v>
      </c>
      <c r="AT128" s="187" t="s">
        <v>72</v>
      </c>
      <c r="AU128" s="187" t="s">
        <v>73</v>
      </c>
      <c r="AY128" s="186" t="s">
        <v>159</v>
      </c>
      <c r="BK128" s="188">
        <f>BK129</f>
        <v>0</v>
      </c>
    </row>
    <row r="129" spans="1:65" s="12" customFormat="1" ht="22.9" customHeight="1">
      <c r="B129" s="175"/>
      <c r="C129" s="176"/>
      <c r="D129" s="177" t="s">
        <v>72</v>
      </c>
      <c r="E129" s="189" t="s">
        <v>160</v>
      </c>
      <c r="F129" s="189" t="s">
        <v>161</v>
      </c>
      <c r="G129" s="176"/>
      <c r="H129" s="176"/>
      <c r="I129" s="179"/>
      <c r="J129" s="190">
        <f>BK129</f>
        <v>0</v>
      </c>
      <c r="K129" s="176"/>
      <c r="L129" s="181"/>
      <c r="M129" s="182"/>
      <c r="N129" s="183"/>
      <c r="O129" s="183"/>
      <c r="P129" s="184">
        <f>SUM(P130:P210)</f>
        <v>0</v>
      </c>
      <c r="Q129" s="183"/>
      <c r="R129" s="184">
        <f>SUM(R130:R210)</f>
        <v>1501.7624599999999</v>
      </c>
      <c r="S129" s="183"/>
      <c r="T129" s="185">
        <f>SUM(T130:T210)</f>
        <v>0</v>
      </c>
      <c r="AR129" s="186" t="s">
        <v>80</v>
      </c>
      <c r="AT129" s="187" t="s">
        <v>72</v>
      </c>
      <c r="AU129" s="187" t="s">
        <v>80</v>
      </c>
      <c r="AY129" s="186" t="s">
        <v>159</v>
      </c>
      <c r="BK129" s="188">
        <f>SUM(BK130:BK210)</f>
        <v>0</v>
      </c>
    </row>
    <row r="130" spans="1:65" s="2" customFormat="1" ht="66.75" customHeight="1">
      <c r="A130" s="34"/>
      <c r="B130" s="35"/>
      <c r="C130" s="191" t="s">
        <v>80</v>
      </c>
      <c r="D130" s="191" t="s">
        <v>162</v>
      </c>
      <c r="E130" s="192" t="s">
        <v>163</v>
      </c>
      <c r="F130" s="193" t="s">
        <v>164</v>
      </c>
      <c r="G130" s="194" t="s">
        <v>165</v>
      </c>
      <c r="H130" s="195">
        <v>410</v>
      </c>
      <c r="I130" s="196"/>
      <c r="J130" s="197">
        <f>ROUND(I130*H130,2)</f>
        <v>0</v>
      </c>
      <c r="K130" s="193" t="s">
        <v>177</v>
      </c>
      <c r="L130" s="39"/>
      <c r="M130" s="198" t="s">
        <v>1</v>
      </c>
      <c r="N130" s="199" t="s">
        <v>38</v>
      </c>
      <c r="O130" s="71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2" t="s">
        <v>166</v>
      </c>
      <c r="AT130" s="202" t="s">
        <v>162</v>
      </c>
      <c r="AU130" s="202" t="s">
        <v>82</v>
      </c>
      <c r="AY130" s="17" t="s">
        <v>159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7" t="s">
        <v>80</v>
      </c>
      <c r="BK130" s="203">
        <f>ROUND(I130*H130,2)</f>
        <v>0</v>
      </c>
      <c r="BL130" s="17" t="s">
        <v>166</v>
      </c>
      <c r="BM130" s="202" t="s">
        <v>685</v>
      </c>
    </row>
    <row r="131" spans="1:65" s="13" customFormat="1">
      <c r="B131" s="204"/>
      <c r="C131" s="205"/>
      <c r="D131" s="206" t="s">
        <v>168</v>
      </c>
      <c r="E131" s="207" t="s">
        <v>1</v>
      </c>
      <c r="F131" s="208" t="s">
        <v>686</v>
      </c>
      <c r="G131" s="205"/>
      <c r="H131" s="209">
        <v>70</v>
      </c>
      <c r="I131" s="210"/>
      <c r="J131" s="205"/>
      <c r="K131" s="205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168</v>
      </c>
      <c r="AU131" s="215" t="s">
        <v>82</v>
      </c>
      <c r="AV131" s="13" t="s">
        <v>82</v>
      </c>
      <c r="AW131" s="13" t="s">
        <v>30</v>
      </c>
      <c r="AX131" s="13" t="s">
        <v>73</v>
      </c>
      <c r="AY131" s="215" t="s">
        <v>159</v>
      </c>
    </row>
    <row r="132" spans="1:65" s="13" customFormat="1">
      <c r="B132" s="204"/>
      <c r="C132" s="205"/>
      <c r="D132" s="206" t="s">
        <v>168</v>
      </c>
      <c r="E132" s="207" t="s">
        <v>1</v>
      </c>
      <c r="F132" s="208" t="s">
        <v>687</v>
      </c>
      <c r="G132" s="205"/>
      <c r="H132" s="209">
        <v>340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168</v>
      </c>
      <c r="AU132" s="215" t="s">
        <v>82</v>
      </c>
      <c r="AV132" s="13" t="s">
        <v>82</v>
      </c>
      <c r="AW132" s="13" t="s">
        <v>30</v>
      </c>
      <c r="AX132" s="13" t="s">
        <v>73</v>
      </c>
      <c r="AY132" s="215" t="s">
        <v>159</v>
      </c>
    </row>
    <row r="133" spans="1:65" s="14" customFormat="1">
      <c r="B133" s="216"/>
      <c r="C133" s="217"/>
      <c r="D133" s="206" t="s">
        <v>168</v>
      </c>
      <c r="E133" s="218" t="s">
        <v>1</v>
      </c>
      <c r="F133" s="219" t="s">
        <v>173</v>
      </c>
      <c r="G133" s="217"/>
      <c r="H133" s="220">
        <v>410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168</v>
      </c>
      <c r="AU133" s="226" t="s">
        <v>82</v>
      </c>
      <c r="AV133" s="14" t="s">
        <v>166</v>
      </c>
      <c r="AW133" s="14" t="s">
        <v>30</v>
      </c>
      <c r="AX133" s="14" t="s">
        <v>80</v>
      </c>
      <c r="AY133" s="226" t="s">
        <v>159</v>
      </c>
    </row>
    <row r="134" spans="1:65" s="2" customFormat="1" ht="123" customHeight="1">
      <c r="A134" s="34"/>
      <c r="B134" s="35"/>
      <c r="C134" s="191" t="s">
        <v>82</v>
      </c>
      <c r="D134" s="191" t="s">
        <v>162</v>
      </c>
      <c r="E134" s="192" t="s">
        <v>174</v>
      </c>
      <c r="F134" s="193" t="s">
        <v>175</v>
      </c>
      <c r="G134" s="194" t="s">
        <v>176</v>
      </c>
      <c r="H134" s="195">
        <v>833</v>
      </c>
      <c r="I134" s="196"/>
      <c r="J134" s="197">
        <f>ROUND(I134*H134,2)</f>
        <v>0</v>
      </c>
      <c r="K134" s="193" t="s">
        <v>177</v>
      </c>
      <c r="L134" s="39"/>
      <c r="M134" s="198" t="s">
        <v>1</v>
      </c>
      <c r="N134" s="199" t="s">
        <v>38</v>
      </c>
      <c r="O134" s="71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2" t="s">
        <v>166</v>
      </c>
      <c r="AT134" s="202" t="s">
        <v>162</v>
      </c>
      <c r="AU134" s="202" t="s">
        <v>82</v>
      </c>
      <c r="AY134" s="17" t="s">
        <v>159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7" t="s">
        <v>80</v>
      </c>
      <c r="BK134" s="203">
        <f>ROUND(I134*H134,2)</f>
        <v>0</v>
      </c>
      <c r="BL134" s="17" t="s">
        <v>166</v>
      </c>
      <c r="BM134" s="202" t="s">
        <v>688</v>
      </c>
    </row>
    <row r="135" spans="1:65" s="13" customFormat="1">
      <c r="B135" s="204"/>
      <c r="C135" s="205"/>
      <c r="D135" s="206" t="s">
        <v>168</v>
      </c>
      <c r="E135" s="207" t="s">
        <v>1</v>
      </c>
      <c r="F135" s="208" t="s">
        <v>689</v>
      </c>
      <c r="G135" s="205"/>
      <c r="H135" s="209">
        <v>833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168</v>
      </c>
      <c r="AU135" s="215" t="s">
        <v>82</v>
      </c>
      <c r="AV135" s="13" t="s">
        <v>82</v>
      </c>
      <c r="AW135" s="13" t="s">
        <v>30</v>
      </c>
      <c r="AX135" s="13" t="s">
        <v>73</v>
      </c>
      <c r="AY135" s="215" t="s">
        <v>159</v>
      </c>
    </row>
    <row r="136" spans="1:65" s="14" customFormat="1">
      <c r="B136" s="216"/>
      <c r="C136" s="217"/>
      <c r="D136" s="206" t="s">
        <v>168</v>
      </c>
      <c r="E136" s="218" t="s">
        <v>1</v>
      </c>
      <c r="F136" s="219" t="s">
        <v>173</v>
      </c>
      <c r="G136" s="217"/>
      <c r="H136" s="220">
        <v>833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168</v>
      </c>
      <c r="AU136" s="226" t="s">
        <v>82</v>
      </c>
      <c r="AV136" s="14" t="s">
        <v>166</v>
      </c>
      <c r="AW136" s="14" t="s">
        <v>30</v>
      </c>
      <c r="AX136" s="14" t="s">
        <v>80</v>
      </c>
      <c r="AY136" s="226" t="s">
        <v>159</v>
      </c>
    </row>
    <row r="137" spans="1:65" s="2" customFormat="1" ht="66.75" customHeight="1">
      <c r="A137" s="34"/>
      <c r="B137" s="35"/>
      <c r="C137" s="191" t="s">
        <v>99</v>
      </c>
      <c r="D137" s="191" t="s">
        <v>162</v>
      </c>
      <c r="E137" s="192" t="s">
        <v>180</v>
      </c>
      <c r="F137" s="193" t="s">
        <v>181</v>
      </c>
      <c r="G137" s="194" t="s">
        <v>165</v>
      </c>
      <c r="H137" s="195">
        <v>1715</v>
      </c>
      <c r="I137" s="196"/>
      <c r="J137" s="197">
        <f>ROUND(I137*H137,2)</f>
        <v>0</v>
      </c>
      <c r="K137" s="193" t="s">
        <v>177</v>
      </c>
      <c r="L137" s="39"/>
      <c r="M137" s="198" t="s">
        <v>1</v>
      </c>
      <c r="N137" s="199" t="s">
        <v>38</v>
      </c>
      <c r="O137" s="71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2" t="s">
        <v>166</v>
      </c>
      <c r="AT137" s="202" t="s">
        <v>162</v>
      </c>
      <c r="AU137" s="202" t="s">
        <v>82</v>
      </c>
      <c r="AY137" s="17" t="s">
        <v>159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7" t="s">
        <v>80</v>
      </c>
      <c r="BK137" s="203">
        <f>ROUND(I137*H137,2)</f>
        <v>0</v>
      </c>
      <c r="BL137" s="17" t="s">
        <v>166</v>
      </c>
      <c r="BM137" s="202" t="s">
        <v>690</v>
      </c>
    </row>
    <row r="138" spans="1:65" s="13" customFormat="1">
      <c r="B138" s="204"/>
      <c r="C138" s="205"/>
      <c r="D138" s="206" t="s">
        <v>168</v>
      </c>
      <c r="E138" s="207" t="s">
        <v>1</v>
      </c>
      <c r="F138" s="208" t="s">
        <v>691</v>
      </c>
      <c r="G138" s="205"/>
      <c r="H138" s="209">
        <v>1715</v>
      </c>
      <c r="I138" s="210"/>
      <c r="J138" s="205"/>
      <c r="K138" s="205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168</v>
      </c>
      <c r="AU138" s="215" t="s">
        <v>82</v>
      </c>
      <c r="AV138" s="13" t="s">
        <v>82</v>
      </c>
      <c r="AW138" s="13" t="s">
        <v>30</v>
      </c>
      <c r="AX138" s="13" t="s">
        <v>73</v>
      </c>
      <c r="AY138" s="215" t="s">
        <v>159</v>
      </c>
    </row>
    <row r="139" spans="1:65" s="14" customFormat="1">
      <c r="B139" s="216"/>
      <c r="C139" s="217"/>
      <c r="D139" s="206" t="s">
        <v>168</v>
      </c>
      <c r="E139" s="218" t="s">
        <v>1</v>
      </c>
      <c r="F139" s="219" t="s">
        <v>173</v>
      </c>
      <c r="G139" s="217"/>
      <c r="H139" s="220">
        <v>1715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168</v>
      </c>
      <c r="AU139" s="226" t="s">
        <v>82</v>
      </c>
      <c r="AV139" s="14" t="s">
        <v>166</v>
      </c>
      <c r="AW139" s="14" t="s">
        <v>30</v>
      </c>
      <c r="AX139" s="14" t="s">
        <v>80</v>
      </c>
      <c r="AY139" s="226" t="s">
        <v>159</v>
      </c>
    </row>
    <row r="140" spans="1:65" s="2" customFormat="1" ht="72">
      <c r="A140" s="34"/>
      <c r="B140" s="35"/>
      <c r="C140" s="191" t="s">
        <v>166</v>
      </c>
      <c r="D140" s="191" t="s">
        <v>162</v>
      </c>
      <c r="E140" s="192" t="s">
        <v>184</v>
      </c>
      <c r="F140" s="193" t="s">
        <v>185</v>
      </c>
      <c r="G140" s="194" t="s">
        <v>176</v>
      </c>
      <c r="H140" s="195">
        <v>833</v>
      </c>
      <c r="I140" s="196"/>
      <c r="J140" s="197">
        <f>ROUND(I140*H140,2)</f>
        <v>0</v>
      </c>
      <c r="K140" s="193" t="s">
        <v>177</v>
      </c>
      <c r="L140" s="39"/>
      <c r="M140" s="198" t="s">
        <v>1</v>
      </c>
      <c r="N140" s="199" t="s">
        <v>38</v>
      </c>
      <c r="O140" s="71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2" t="s">
        <v>166</v>
      </c>
      <c r="AT140" s="202" t="s">
        <v>162</v>
      </c>
      <c r="AU140" s="202" t="s">
        <v>82</v>
      </c>
      <c r="AY140" s="17" t="s">
        <v>159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7" t="s">
        <v>80</v>
      </c>
      <c r="BK140" s="203">
        <f>ROUND(I140*H140,2)</f>
        <v>0</v>
      </c>
      <c r="BL140" s="17" t="s">
        <v>166</v>
      </c>
      <c r="BM140" s="202" t="s">
        <v>692</v>
      </c>
    </row>
    <row r="141" spans="1:65" s="13" customFormat="1">
      <c r="B141" s="204"/>
      <c r="C141" s="205"/>
      <c r="D141" s="206" t="s">
        <v>168</v>
      </c>
      <c r="E141" s="207" t="s">
        <v>1</v>
      </c>
      <c r="F141" s="208" t="s">
        <v>689</v>
      </c>
      <c r="G141" s="205"/>
      <c r="H141" s="209">
        <v>833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168</v>
      </c>
      <c r="AU141" s="215" t="s">
        <v>82</v>
      </c>
      <c r="AV141" s="13" t="s">
        <v>82</v>
      </c>
      <c r="AW141" s="13" t="s">
        <v>30</v>
      </c>
      <c r="AX141" s="13" t="s">
        <v>73</v>
      </c>
      <c r="AY141" s="215" t="s">
        <v>159</v>
      </c>
    </row>
    <row r="142" spans="1:65" s="14" customFormat="1">
      <c r="B142" s="216"/>
      <c r="C142" s="217"/>
      <c r="D142" s="206" t="s">
        <v>168</v>
      </c>
      <c r="E142" s="218" t="s">
        <v>1</v>
      </c>
      <c r="F142" s="219" t="s">
        <v>173</v>
      </c>
      <c r="G142" s="217"/>
      <c r="H142" s="220">
        <v>833</v>
      </c>
      <c r="I142" s="221"/>
      <c r="J142" s="217"/>
      <c r="K142" s="217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168</v>
      </c>
      <c r="AU142" s="226" t="s">
        <v>82</v>
      </c>
      <c r="AV142" s="14" t="s">
        <v>166</v>
      </c>
      <c r="AW142" s="14" t="s">
        <v>30</v>
      </c>
      <c r="AX142" s="14" t="s">
        <v>80</v>
      </c>
      <c r="AY142" s="226" t="s">
        <v>159</v>
      </c>
    </row>
    <row r="143" spans="1:65" s="2" customFormat="1" ht="16.5" customHeight="1">
      <c r="A143" s="34"/>
      <c r="B143" s="35"/>
      <c r="C143" s="227" t="s">
        <v>160</v>
      </c>
      <c r="D143" s="227" t="s">
        <v>188</v>
      </c>
      <c r="E143" s="228" t="s">
        <v>189</v>
      </c>
      <c r="F143" s="229" t="s">
        <v>190</v>
      </c>
      <c r="G143" s="230" t="s">
        <v>191</v>
      </c>
      <c r="H143" s="231">
        <v>1499.4</v>
      </c>
      <c r="I143" s="232"/>
      <c r="J143" s="233">
        <f>ROUND(I143*H143,2)</f>
        <v>0</v>
      </c>
      <c r="K143" s="229" t="s">
        <v>177</v>
      </c>
      <c r="L143" s="234"/>
      <c r="M143" s="235" t="s">
        <v>1</v>
      </c>
      <c r="N143" s="236" t="s">
        <v>38</v>
      </c>
      <c r="O143" s="71"/>
      <c r="P143" s="200">
        <f>O143*H143</f>
        <v>0</v>
      </c>
      <c r="Q143" s="200">
        <v>1</v>
      </c>
      <c r="R143" s="200">
        <f>Q143*H143</f>
        <v>1499.4</v>
      </c>
      <c r="S143" s="200">
        <v>0</v>
      </c>
      <c r="T143" s="20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2" t="s">
        <v>192</v>
      </c>
      <c r="AT143" s="202" t="s">
        <v>188</v>
      </c>
      <c r="AU143" s="202" t="s">
        <v>82</v>
      </c>
      <c r="AY143" s="17" t="s">
        <v>159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" t="s">
        <v>80</v>
      </c>
      <c r="BK143" s="203">
        <f>ROUND(I143*H143,2)</f>
        <v>0</v>
      </c>
      <c r="BL143" s="17" t="s">
        <v>166</v>
      </c>
      <c r="BM143" s="202" t="s">
        <v>693</v>
      </c>
    </row>
    <row r="144" spans="1:65" s="13" customFormat="1">
      <c r="B144" s="204"/>
      <c r="C144" s="205"/>
      <c r="D144" s="206" t="s">
        <v>168</v>
      </c>
      <c r="E144" s="207" t="s">
        <v>1</v>
      </c>
      <c r="F144" s="208" t="s">
        <v>694</v>
      </c>
      <c r="G144" s="205"/>
      <c r="H144" s="209">
        <v>1499.4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168</v>
      </c>
      <c r="AU144" s="215" t="s">
        <v>82</v>
      </c>
      <c r="AV144" s="13" t="s">
        <v>82</v>
      </c>
      <c r="AW144" s="13" t="s">
        <v>30</v>
      </c>
      <c r="AX144" s="13" t="s">
        <v>73</v>
      </c>
      <c r="AY144" s="215" t="s">
        <v>159</v>
      </c>
    </row>
    <row r="145" spans="1:65" s="14" customFormat="1">
      <c r="B145" s="216"/>
      <c r="C145" s="217"/>
      <c r="D145" s="206" t="s">
        <v>168</v>
      </c>
      <c r="E145" s="218" t="s">
        <v>1</v>
      </c>
      <c r="F145" s="219" t="s">
        <v>173</v>
      </c>
      <c r="G145" s="217"/>
      <c r="H145" s="220">
        <v>1499.4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168</v>
      </c>
      <c r="AU145" s="226" t="s">
        <v>82</v>
      </c>
      <c r="AV145" s="14" t="s">
        <v>166</v>
      </c>
      <c r="AW145" s="14" t="s">
        <v>30</v>
      </c>
      <c r="AX145" s="14" t="s">
        <v>80</v>
      </c>
      <c r="AY145" s="226" t="s">
        <v>159</v>
      </c>
    </row>
    <row r="146" spans="1:65" s="2" customFormat="1" ht="21.75" customHeight="1">
      <c r="A146" s="34"/>
      <c r="B146" s="35"/>
      <c r="C146" s="227" t="s">
        <v>195</v>
      </c>
      <c r="D146" s="227" t="s">
        <v>188</v>
      </c>
      <c r="E146" s="228" t="s">
        <v>207</v>
      </c>
      <c r="F146" s="229" t="s">
        <v>208</v>
      </c>
      <c r="G146" s="230" t="s">
        <v>198</v>
      </c>
      <c r="H146" s="231">
        <v>1490</v>
      </c>
      <c r="I146" s="258"/>
      <c r="J146" s="233">
        <f>ROUND(I146*H146,2)</f>
        <v>0</v>
      </c>
      <c r="K146" s="229" t="s">
        <v>177</v>
      </c>
      <c r="L146" s="234"/>
      <c r="M146" s="235" t="s">
        <v>1</v>
      </c>
      <c r="N146" s="236" t="s">
        <v>38</v>
      </c>
      <c r="O146" s="71"/>
      <c r="P146" s="200">
        <f>O146*H146</f>
        <v>0</v>
      </c>
      <c r="Q146" s="200">
        <v>1.8000000000000001E-4</v>
      </c>
      <c r="R146" s="200">
        <f>Q146*H146</f>
        <v>0.26819999999999999</v>
      </c>
      <c r="S146" s="200">
        <v>0</v>
      </c>
      <c r="T146" s="20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2" t="s">
        <v>192</v>
      </c>
      <c r="AT146" s="202" t="s">
        <v>188</v>
      </c>
      <c r="AU146" s="202" t="s">
        <v>82</v>
      </c>
      <c r="AY146" s="17" t="s">
        <v>159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7" t="s">
        <v>80</v>
      </c>
      <c r="BK146" s="203">
        <f>ROUND(I146*H146,2)</f>
        <v>0</v>
      </c>
      <c r="BL146" s="17" t="s">
        <v>166</v>
      </c>
      <c r="BM146" s="202" t="s">
        <v>695</v>
      </c>
    </row>
    <row r="147" spans="1:65" s="15" customFormat="1">
      <c r="B147" s="237"/>
      <c r="C147" s="238"/>
      <c r="D147" s="206" t="s">
        <v>168</v>
      </c>
      <c r="E147" s="239" t="s">
        <v>1</v>
      </c>
      <c r="F147" s="240" t="s">
        <v>200</v>
      </c>
      <c r="G147" s="238"/>
      <c r="H147" s="239" t="s">
        <v>1</v>
      </c>
      <c r="I147" s="241"/>
      <c r="J147" s="238"/>
      <c r="K147" s="238"/>
      <c r="L147" s="242"/>
      <c r="M147" s="243"/>
      <c r="N147" s="244"/>
      <c r="O147" s="244"/>
      <c r="P147" s="244"/>
      <c r="Q147" s="244"/>
      <c r="R147" s="244"/>
      <c r="S147" s="244"/>
      <c r="T147" s="245"/>
      <c r="AT147" s="246" t="s">
        <v>168</v>
      </c>
      <c r="AU147" s="246" t="s">
        <v>82</v>
      </c>
      <c r="AV147" s="15" t="s">
        <v>80</v>
      </c>
      <c r="AW147" s="15" t="s">
        <v>30</v>
      </c>
      <c r="AX147" s="15" t="s">
        <v>73</v>
      </c>
      <c r="AY147" s="246" t="s">
        <v>159</v>
      </c>
    </row>
    <row r="148" spans="1:65" s="13" customFormat="1">
      <c r="B148" s="204"/>
      <c r="C148" s="205"/>
      <c r="D148" s="206" t="s">
        <v>168</v>
      </c>
      <c r="E148" s="207" t="s">
        <v>1</v>
      </c>
      <c r="F148" s="208" t="s">
        <v>696</v>
      </c>
      <c r="G148" s="205"/>
      <c r="H148" s="209">
        <v>1490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168</v>
      </c>
      <c r="AU148" s="215" t="s">
        <v>82</v>
      </c>
      <c r="AV148" s="13" t="s">
        <v>82</v>
      </c>
      <c r="AW148" s="13" t="s">
        <v>30</v>
      </c>
      <c r="AX148" s="13" t="s">
        <v>73</v>
      </c>
      <c r="AY148" s="215" t="s">
        <v>159</v>
      </c>
    </row>
    <row r="149" spans="1:65" s="14" customFormat="1">
      <c r="B149" s="216"/>
      <c r="C149" s="217"/>
      <c r="D149" s="206" t="s">
        <v>168</v>
      </c>
      <c r="E149" s="218" t="s">
        <v>1</v>
      </c>
      <c r="F149" s="219" t="s">
        <v>173</v>
      </c>
      <c r="G149" s="217"/>
      <c r="H149" s="220">
        <v>1490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168</v>
      </c>
      <c r="AU149" s="226" t="s">
        <v>82</v>
      </c>
      <c r="AV149" s="14" t="s">
        <v>166</v>
      </c>
      <c r="AW149" s="14" t="s">
        <v>30</v>
      </c>
      <c r="AX149" s="14" t="s">
        <v>80</v>
      </c>
      <c r="AY149" s="226" t="s">
        <v>159</v>
      </c>
    </row>
    <row r="150" spans="1:65" s="2" customFormat="1" ht="16.5" customHeight="1">
      <c r="A150" s="34"/>
      <c r="B150" s="35"/>
      <c r="C150" s="227" t="s">
        <v>202</v>
      </c>
      <c r="D150" s="227" t="s">
        <v>188</v>
      </c>
      <c r="E150" s="228" t="s">
        <v>382</v>
      </c>
      <c r="F150" s="229" t="s">
        <v>383</v>
      </c>
      <c r="G150" s="230" t="s">
        <v>229</v>
      </c>
      <c r="H150" s="231">
        <v>120</v>
      </c>
      <c r="I150" s="258"/>
      <c r="J150" s="233">
        <f>ROUND(I150*H150,2)</f>
        <v>0</v>
      </c>
      <c r="K150" s="229" t="s">
        <v>177</v>
      </c>
      <c r="L150" s="234"/>
      <c r="M150" s="235" t="s">
        <v>1</v>
      </c>
      <c r="N150" s="236" t="s">
        <v>38</v>
      </c>
      <c r="O150" s="71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2" t="s">
        <v>192</v>
      </c>
      <c r="AT150" s="202" t="s">
        <v>188</v>
      </c>
      <c r="AU150" s="202" t="s">
        <v>82</v>
      </c>
      <c r="AY150" s="17" t="s">
        <v>159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7" t="s">
        <v>80</v>
      </c>
      <c r="BK150" s="203">
        <f>ROUND(I150*H150,2)</f>
        <v>0</v>
      </c>
      <c r="BL150" s="17" t="s">
        <v>166</v>
      </c>
      <c r="BM150" s="202" t="s">
        <v>697</v>
      </c>
    </row>
    <row r="151" spans="1:65" s="15" customFormat="1">
      <c r="B151" s="237"/>
      <c r="C151" s="238"/>
      <c r="D151" s="206" t="s">
        <v>168</v>
      </c>
      <c r="E151" s="239" t="s">
        <v>1</v>
      </c>
      <c r="F151" s="240" t="s">
        <v>200</v>
      </c>
      <c r="G151" s="238"/>
      <c r="H151" s="239" t="s">
        <v>1</v>
      </c>
      <c r="I151" s="241"/>
      <c r="J151" s="238"/>
      <c r="K151" s="238"/>
      <c r="L151" s="242"/>
      <c r="M151" s="243"/>
      <c r="N151" s="244"/>
      <c r="O151" s="244"/>
      <c r="P151" s="244"/>
      <c r="Q151" s="244"/>
      <c r="R151" s="244"/>
      <c r="S151" s="244"/>
      <c r="T151" s="245"/>
      <c r="AT151" s="246" t="s">
        <v>168</v>
      </c>
      <c r="AU151" s="246" t="s">
        <v>82</v>
      </c>
      <c r="AV151" s="15" t="s">
        <v>80</v>
      </c>
      <c r="AW151" s="15" t="s">
        <v>30</v>
      </c>
      <c r="AX151" s="15" t="s">
        <v>73</v>
      </c>
      <c r="AY151" s="246" t="s">
        <v>159</v>
      </c>
    </row>
    <row r="152" spans="1:65" s="13" customFormat="1">
      <c r="B152" s="204"/>
      <c r="C152" s="205"/>
      <c r="D152" s="206" t="s">
        <v>168</v>
      </c>
      <c r="E152" s="207" t="s">
        <v>1</v>
      </c>
      <c r="F152" s="208" t="s">
        <v>698</v>
      </c>
      <c r="G152" s="205"/>
      <c r="H152" s="209">
        <v>120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168</v>
      </c>
      <c r="AU152" s="215" t="s">
        <v>82</v>
      </c>
      <c r="AV152" s="13" t="s">
        <v>82</v>
      </c>
      <c r="AW152" s="13" t="s">
        <v>30</v>
      </c>
      <c r="AX152" s="13" t="s">
        <v>73</v>
      </c>
      <c r="AY152" s="215" t="s">
        <v>159</v>
      </c>
    </row>
    <row r="153" spans="1:65" s="14" customFormat="1">
      <c r="B153" s="216"/>
      <c r="C153" s="217"/>
      <c r="D153" s="206" t="s">
        <v>168</v>
      </c>
      <c r="E153" s="218" t="s">
        <v>1</v>
      </c>
      <c r="F153" s="219" t="s">
        <v>173</v>
      </c>
      <c r="G153" s="217"/>
      <c r="H153" s="220">
        <v>120</v>
      </c>
      <c r="I153" s="221"/>
      <c r="J153" s="217"/>
      <c r="K153" s="217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168</v>
      </c>
      <c r="AU153" s="226" t="s">
        <v>82</v>
      </c>
      <c r="AV153" s="14" t="s">
        <v>166</v>
      </c>
      <c r="AW153" s="14" t="s">
        <v>30</v>
      </c>
      <c r="AX153" s="14" t="s">
        <v>80</v>
      </c>
      <c r="AY153" s="226" t="s">
        <v>159</v>
      </c>
    </row>
    <row r="154" spans="1:65" s="2" customFormat="1" ht="78" customHeight="1">
      <c r="A154" s="34"/>
      <c r="B154" s="35"/>
      <c r="C154" s="191" t="s">
        <v>192</v>
      </c>
      <c r="D154" s="191" t="s">
        <v>162</v>
      </c>
      <c r="E154" s="192" t="s">
        <v>699</v>
      </c>
      <c r="F154" s="193" t="s">
        <v>700</v>
      </c>
      <c r="G154" s="194" t="s">
        <v>219</v>
      </c>
      <c r="H154" s="195">
        <v>0.49</v>
      </c>
      <c r="I154" s="196"/>
      <c r="J154" s="197">
        <f>ROUND(I154*H154,2)</f>
        <v>0</v>
      </c>
      <c r="K154" s="193" t="s">
        <v>177</v>
      </c>
      <c r="L154" s="39"/>
      <c r="M154" s="198" t="s">
        <v>1</v>
      </c>
      <c r="N154" s="199" t="s">
        <v>38</v>
      </c>
      <c r="O154" s="71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2" t="s">
        <v>166</v>
      </c>
      <c r="AT154" s="202" t="s">
        <v>162</v>
      </c>
      <c r="AU154" s="202" t="s">
        <v>82</v>
      </c>
      <c r="AY154" s="17" t="s">
        <v>159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7" t="s">
        <v>80</v>
      </c>
      <c r="BK154" s="203">
        <f>ROUND(I154*H154,2)</f>
        <v>0</v>
      </c>
      <c r="BL154" s="17" t="s">
        <v>166</v>
      </c>
      <c r="BM154" s="202" t="s">
        <v>701</v>
      </c>
    </row>
    <row r="155" spans="1:65" s="13" customFormat="1">
      <c r="B155" s="204"/>
      <c r="C155" s="205"/>
      <c r="D155" s="206" t="s">
        <v>168</v>
      </c>
      <c r="E155" s="207" t="s">
        <v>1</v>
      </c>
      <c r="F155" s="208" t="s">
        <v>702</v>
      </c>
      <c r="G155" s="205"/>
      <c r="H155" s="209">
        <v>0.49</v>
      </c>
      <c r="I155" s="210"/>
      <c r="J155" s="205"/>
      <c r="K155" s="205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168</v>
      </c>
      <c r="AU155" s="215" t="s">
        <v>82</v>
      </c>
      <c r="AV155" s="13" t="s">
        <v>82</v>
      </c>
      <c r="AW155" s="13" t="s">
        <v>30</v>
      </c>
      <c r="AX155" s="13" t="s">
        <v>73</v>
      </c>
      <c r="AY155" s="215" t="s">
        <v>159</v>
      </c>
    </row>
    <row r="156" spans="1:65" s="14" customFormat="1">
      <c r="B156" s="216"/>
      <c r="C156" s="217"/>
      <c r="D156" s="206" t="s">
        <v>168</v>
      </c>
      <c r="E156" s="218" t="s">
        <v>1</v>
      </c>
      <c r="F156" s="219" t="s">
        <v>173</v>
      </c>
      <c r="G156" s="217"/>
      <c r="H156" s="220">
        <v>0.49</v>
      </c>
      <c r="I156" s="221"/>
      <c r="J156" s="217"/>
      <c r="K156" s="217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168</v>
      </c>
      <c r="AU156" s="226" t="s">
        <v>82</v>
      </c>
      <c r="AV156" s="14" t="s">
        <v>166</v>
      </c>
      <c r="AW156" s="14" t="s">
        <v>30</v>
      </c>
      <c r="AX156" s="14" t="s">
        <v>80</v>
      </c>
      <c r="AY156" s="226" t="s">
        <v>159</v>
      </c>
    </row>
    <row r="157" spans="1:65" s="2" customFormat="1" ht="90" customHeight="1">
      <c r="A157" s="34"/>
      <c r="B157" s="35"/>
      <c r="C157" s="191" t="s">
        <v>211</v>
      </c>
      <c r="D157" s="191" t="s">
        <v>162</v>
      </c>
      <c r="E157" s="192" t="s">
        <v>371</v>
      </c>
      <c r="F157" s="193" t="s">
        <v>372</v>
      </c>
      <c r="G157" s="194" t="s">
        <v>219</v>
      </c>
      <c r="H157" s="195">
        <v>0.49</v>
      </c>
      <c r="I157" s="196"/>
      <c r="J157" s="197">
        <f>ROUND(I157*H157,2)</f>
        <v>0</v>
      </c>
      <c r="K157" s="193" t="s">
        <v>177</v>
      </c>
      <c r="L157" s="39"/>
      <c r="M157" s="198" t="s">
        <v>1</v>
      </c>
      <c r="N157" s="199" t="s">
        <v>38</v>
      </c>
      <c r="O157" s="71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2" t="s">
        <v>166</v>
      </c>
      <c r="AT157" s="202" t="s">
        <v>162</v>
      </c>
      <c r="AU157" s="202" t="s">
        <v>82</v>
      </c>
      <c r="AY157" s="17" t="s">
        <v>159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7" t="s">
        <v>80</v>
      </c>
      <c r="BK157" s="203">
        <f>ROUND(I157*H157,2)</f>
        <v>0</v>
      </c>
      <c r="BL157" s="17" t="s">
        <v>166</v>
      </c>
      <c r="BM157" s="202" t="s">
        <v>703</v>
      </c>
    </row>
    <row r="158" spans="1:65" s="13" customFormat="1">
      <c r="B158" s="204"/>
      <c r="C158" s="205"/>
      <c r="D158" s="206" t="s">
        <v>168</v>
      </c>
      <c r="E158" s="207" t="s">
        <v>1</v>
      </c>
      <c r="F158" s="208" t="s">
        <v>704</v>
      </c>
      <c r="G158" s="205"/>
      <c r="H158" s="209">
        <v>0.49</v>
      </c>
      <c r="I158" s="210"/>
      <c r="J158" s="205"/>
      <c r="K158" s="205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168</v>
      </c>
      <c r="AU158" s="215" t="s">
        <v>82</v>
      </c>
      <c r="AV158" s="13" t="s">
        <v>82</v>
      </c>
      <c r="AW158" s="13" t="s">
        <v>30</v>
      </c>
      <c r="AX158" s="13" t="s">
        <v>73</v>
      </c>
      <c r="AY158" s="215" t="s">
        <v>159</v>
      </c>
    </row>
    <row r="159" spans="1:65" s="14" customFormat="1">
      <c r="B159" s="216"/>
      <c r="C159" s="217"/>
      <c r="D159" s="206" t="s">
        <v>168</v>
      </c>
      <c r="E159" s="218" t="s">
        <v>1</v>
      </c>
      <c r="F159" s="219" t="s">
        <v>173</v>
      </c>
      <c r="G159" s="217"/>
      <c r="H159" s="220">
        <v>0.49</v>
      </c>
      <c r="I159" s="221"/>
      <c r="J159" s="217"/>
      <c r="K159" s="217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168</v>
      </c>
      <c r="AU159" s="226" t="s">
        <v>82</v>
      </c>
      <c r="AV159" s="14" t="s">
        <v>166</v>
      </c>
      <c r="AW159" s="14" t="s">
        <v>30</v>
      </c>
      <c r="AX159" s="14" t="s">
        <v>80</v>
      </c>
      <c r="AY159" s="226" t="s">
        <v>159</v>
      </c>
    </row>
    <row r="160" spans="1:65" s="2" customFormat="1" ht="96">
      <c r="A160" s="34"/>
      <c r="B160" s="35"/>
      <c r="C160" s="191" t="s">
        <v>216</v>
      </c>
      <c r="D160" s="191" t="s">
        <v>162</v>
      </c>
      <c r="E160" s="192" t="s">
        <v>227</v>
      </c>
      <c r="F160" s="193" t="s">
        <v>228</v>
      </c>
      <c r="G160" s="194" t="s">
        <v>229</v>
      </c>
      <c r="H160" s="195">
        <v>16</v>
      </c>
      <c r="I160" s="196"/>
      <c r="J160" s="197">
        <f>ROUND(I160*H160,2)</f>
        <v>0</v>
      </c>
      <c r="K160" s="193" t="s">
        <v>177</v>
      </c>
      <c r="L160" s="39"/>
      <c r="M160" s="198" t="s">
        <v>1</v>
      </c>
      <c r="N160" s="199" t="s">
        <v>38</v>
      </c>
      <c r="O160" s="71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2" t="s">
        <v>166</v>
      </c>
      <c r="AT160" s="202" t="s">
        <v>162</v>
      </c>
      <c r="AU160" s="202" t="s">
        <v>82</v>
      </c>
      <c r="AY160" s="17" t="s">
        <v>159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7" t="s">
        <v>80</v>
      </c>
      <c r="BK160" s="203">
        <f>ROUND(I160*H160,2)</f>
        <v>0</v>
      </c>
      <c r="BL160" s="17" t="s">
        <v>166</v>
      </c>
      <c r="BM160" s="202" t="s">
        <v>705</v>
      </c>
    </row>
    <row r="161" spans="1:65" s="13" customFormat="1">
      <c r="B161" s="204"/>
      <c r="C161" s="205"/>
      <c r="D161" s="206" t="s">
        <v>168</v>
      </c>
      <c r="E161" s="207" t="s">
        <v>1</v>
      </c>
      <c r="F161" s="208" t="s">
        <v>706</v>
      </c>
      <c r="G161" s="205"/>
      <c r="H161" s="209">
        <v>16</v>
      </c>
      <c r="I161" s="210"/>
      <c r="J161" s="205"/>
      <c r="K161" s="205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168</v>
      </c>
      <c r="AU161" s="215" t="s">
        <v>82</v>
      </c>
      <c r="AV161" s="13" t="s">
        <v>82</v>
      </c>
      <c r="AW161" s="13" t="s">
        <v>30</v>
      </c>
      <c r="AX161" s="13" t="s">
        <v>73</v>
      </c>
      <c r="AY161" s="215" t="s">
        <v>159</v>
      </c>
    </row>
    <row r="162" spans="1:65" s="14" customFormat="1">
      <c r="B162" s="216"/>
      <c r="C162" s="217"/>
      <c r="D162" s="206" t="s">
        <v>168</v>
      </c>
      <c r="E162" s="218" t="s">
        <v>1</v>
      </c>
      <c r="F162" s="219" t="s">
        <v>173</v>
      </c>
      <c r="G162" s="217"/>
      <c r="H162" s="220">
        <v>16</v>
      </c>
      <c r="I162" s="221"/>
      <c r="J162" s="217"/>
      <c r="K162" s="217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168</v>
      </c>
      <c r="AU162" s="226" t="s">
        <v>82</v>
      </c>
      <c r="AV162" s="14" t="s">
        <v>166</v>
      </c>
      <c r="AW162" s="14" t="s">
        <v>30</v>
      </c>
      <c r="AX162" s="14" t="s">
        <v>80</v>
      </c>
      <c r="AY162" s="226" t="s">
        <v>159</v>
      </c>
    </row>
    <row r="163" spans="1:65" s="2" customFormat="1" ht="24">
      <c r="A163" s="34"/>
      <c r="B163" s="35"/>
      <c r="C163" s="227" t="s">
        <v>222</v>
      </c>
      <c r="D163" s="227" t="s">
        <v>188</v>
      </c>
      <c r="E163" s="228" t="s">
        <v>233</v>
      </c>
      <c r="F163" s="229" t="s">
        <v>234</v>
      </c>
      <c r="G163" s="230" t="s">
        <v>198</v>
      </c>
      <c r="H163" s="231">
        <v>4</v>
      </c>
      <c r="I163" s="258"/>
      <c r="J163" s="233">
        <f>ROUND(I163*H163,2)</f>
        <v>0</v>
      </c>
      <c r="K163" s="229" t="s">
        <v>177</v>
      </c>
      <c r="L163" s="234"/>
      <c r="M163" s="235" t="s">
        <v>1</v>
      </c>
      <c r="N163" s="236" t="s">
        <v>38</v>
      </c>
      <c r="O163" s="71"/>
      <c r="P163" s="200">
        <f>O163*H163</f>
        <v>0</v>
      </c>
      <c r="Q163" s="200">
        <v>0.24418999999999999</v>
      </c>
      <c r="R163" s="200">
        <f>Q163*H163</f>
        <v>0.97675999999999996</v>
      </c>
      <c r="S163" s="200">
        <v>0</v>
      </c>
      <c r="T163" s="201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2" t="s">
        <v>192</v>
      </c>
      <c r="AT163" s="202" t="s">
        <v>188</v>
      </c>
      <c r="AU163" s="202" t="s">
        <v>82</v>
      </c>
      <c r="AY163" s="17" t="s">
        <v>159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7" t="s">
        <v>80</v>
      </c>
      <c r="BK163" s="203">
        <f>ROUND(I163*H163,2)</f>
        <v>0</v>
      </c>
      <c r="BL163" s="17" t="s">
        <v>166</v>
      </c>
      <c r="BM163" s="202" t="s">
        <v>707</v>
      </c>
    </row>
    <row r="164" spans="1:65" s="15" customFormat="1">
      <c r="B164" s="237"/>
      <c r="C164" s="238"/>
      <c r="D164" s="206" t="s">
        <v>168</v>
      </c>
      <c r="E164" s="239" t="s">
        <v>1</v>
      </c>
      <c r="F164" s="240" t="s">
        <v>200</v>
      </c>
      <c r="G164" s="238"/>
      <c r="H164" s="239" t="s">
        <v>1</v>
      </c>
      <c r="I164" s="241"/>
      <c r="J164" s="238"/>
      <c r="K164" s="238"/>
      <c r="L164" s="242"/>
      <c r="M164" s="243"/>
      <c r="N164" s="244"/>
      <c r="O164" s="244"/>
      <c r="P164" s="244"/>
      <c r="Q164" s="244"/>
      <c r="R164" s="244"/>
      <c r="S164" s="244"/>
      <c r="T164" s="245"/>
      <c r="AT164" s="246" t="s">
        <v>168</v>
      </c>
      <c r="AU164" s="246" t="s">
        <v>82</v>
      </c>
      <c r="AV164" s="15" t="s">
        <v>80</v>
      </c>
      <c r="AW164" s="15" t="s">
        <v>30</v>
      </c>
      <c r="AX164" s="15" t="s">
        <v>73</v>
      </c>
      <c r="AY164" s="246" t="s">
        <v>159</v>
      </c>
    </row>
    <row r="165" spans="1:65" s="13" customFormat="1">
      <c r="B165" s="204"/>
      <c r="C165" s="205"/>
      <c r="D165" s="206" t="s">
        <v>168</v>
      </c>
      <c r="E165" s="207" t="s">
        <v>1</v>
      </c>
      <c r="F165" s="208" t="s">
        <v>166</v>
      </c>
      <c r="G165" s="205"/>
      <c r="H165" s="209">
        <v>4</v>
      </c>
      <c r="I165" s="210"/>
      <c r="J165" s="205"/>
      <c r="K165" s="205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168</v>
      </c>
      <c r="AU165" s="215" t="s">
        <v>82</v>
      </c>
      <c r="AV165" s="13" t="s">
        <v>82</v>
      </c>
      <c r="AW165" s="13" t="s">
        <v>30</v>
      </c>
      <c r="AX165" s="13" t="s">
        <v>73</v>
      </c>
      <c r="AY165" s="215" t="s">
        <v>159</v>
      </c>
    </row>
    <row r="166" spans="1:65" s="14" customFormat="1">
      <c r="B166" s="216"/>
      <c r="C166" s="217"/>
      <c r="D166" s="206" t="s">
        <v>168</v>
      </c>
      <c r="E166" s="218" t="s">
        <v>1</v>
      </c>
      <c r="F166" s="219" t="s">
        <v>173</v>
      </c>
      <c r="G166" s="217"/>
      <c r="H166" s="220">
        <v>4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168</v>
      </c>
      <c r="AU166" s="226" t="s">
        <v>82</v>
      </c>
      <c r="AV166" s="14" t="s">
        <v>166</v>
      </c>
      <c r="AW166" s="14" t="s">
        <v>30</v>
      </c>
      <c r="AX166" s="14" t="s">
        <v>80</v>
      </c>
      <c r="AY166" s="226" t="s">
        <v>159</v>
      </c>
    </row>
    <row r="167" spans="1:65" s="2" customFormat="1" ht="90" customHeight="1">
      <c r="A167" s="34"/>
      <c r="B167" s="35"/>
      <c r="C167" s="191" t="s">
        <v>226</v>
      </c>
      <c r="D167" s="191" t="s">
        <v>162</v>
      </c>
      <c r="E167" s="192" t="s">
        <v>400</v>
      </c>
      <c r="F167" s="193" t="s">
        <v>401</v>
      </c>
      <c r="G167" s="194" t="s">
        <v>229</v>
      </c>
      <c r="H167" s="195">
        <v>980</v>
      </c>
      <c r="I167" s="196"/>
      <c r="J167" s="197">
        <f>ROUND(I167*H167,2)</f>
        <v>0</v>
      </c>
      <c r="K167" s="193" t="s">
        <v>177</v>
      </c>
      <c r="L167" s="39"/>
      <c r="M167" s="198" t="s">
        <v>1</v>
      </c>
      <c r="N167" s="199" t="s">
        <v>38</v>
      </c>
      <c r="O167" s="71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2" t="s">
        <v>166</v>
      </c>
      <c r="AT167" s="202" t="s">
        <v>162</v>
      </c>
      <c r="AU167" s="202" t="s">
        <v>82</v>
      </c>
      <c r="AY167" s="17" t="s">
        <v>159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7" t="s">
        <v>80</v>
      </c>
      <c r="BK167" s="203">
        <f>ROUND(I167*H167,2)</f>
        <v>0</v>
      </c>
      <c r="BL167" s="17" t="s">
        <v>166</v>
      </c>
      <c r="BM167" s="202" t="s">
        <v>708</v>
      </c>
    </row>
    <row r="168" spans="1:65" s="13" customFormat="1">
      <c r="B168" s="204"/>
      <c r="C168" s="205"/>
      <c r="D168" s="206" t="s">
        <v>168</v>
      </c>
      <c r="E168" s="207" t="s">
        <v>1</v>
      </c>
      <c r="F168" s="208" t="s">
        <v>709</v>
      </c>
      <c r="G168" s="205"/>
      <c r="H168" s="209">
        <v>980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168</v>
      </c>
      <c r="AU168" s="215" t="s">
        <v>82</v>
      </c>
      <c r="AV168" s="13" t="s">
        <v>82</v>
      </c>
      <c r="AW168" s="13" t="s">
        <v>30</v>
      </c>
      <c r="AX168" s="13" t="s">
        <v>73</v>
      </c>
      <c r="AY168" s="215" t="s">
        <v>159</v>
      </c>
    </row>
    <row r="169" spans="1:65" s="14" customFormat="1">
      <c r="B169" s="216"/>
      <c r="C169" s="217"/>
      <c r="D169" s="206" t="s">
        <v>168</v>
      </c>
      <c r="E169" s="218" t="s">
        <v>1</v>
      </c>
      <c r="F169" s="219" t="s">
        <v>173</v>
      </c>
      <c r="G169" s="217"/>
      <c r="H169" s="220">
        <v>980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168</v>
      </c>
      <c r="AU169" s="226" t="s">
        <v>82</v>
      </c>
      <c r="AV169" s="14" t="s">
        <v>166</v>
      </c>
      <c r="AW169" s="14" t="s">
        <v>30</v>
      </c>
      <c r="AX169" s="14" t="s">
        <v>80</v>
      </c>
      <c r="AY169" s="226" t="s">
        <v>159</v>
      </c>
    </row>
    <row r="170" spans="1:65" s="2" customFormat="1" ht="48">
      <c r="A170" s="34"/>
      <c r="B170" s="35"/>
      <c r="C170" s="191" t="s">
        <v>232</v>
      </c>
      <c r="D170" s="191" t="s">
        <v>162</v>
      </c>
      <c r="E170" s="192" t="s">
        <v>237</v>
      </c>
      <c r="F170" s="193" t="s">
        <v>238</v>
      </c>
      <c r="G170" s="194" t="s">
        <v>198</v>
      </c>
      <c r="H170" s="195">
        <v>50</v>
      </c>
      <c r="I170" s="196"/>
      <c r="J170" s="197">
        <f>ROUND(I170*H170,2)</f>
        <v>0</v>
      </c>
      <c r="K170" s="193" t="s">
        <v>177</v>
      </c>
      <c r="L170" s="39"/>
      <c r="M170" s="198" t="s">
        <v>1</v>
      </c>
      <c r="N170" s="199" t="s">
        <v>38</v>
      </c>
      <c r="O170" s="71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2" t="s">
        <v>166</v>
      </c>
      <c r="AT170" s="202" t="s">
        <v>162</v>
      </c>
      <c r="AU170" s="202" t="s">
        <v>82</v>
      </c>
      <c r="AY170" s="17" t="s">
        <v>159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7" t="s">
        <v>80</v>
      </c>
      <c r="BK170" s="203">
        <f>ROUND(I170*H170,2)</f>
        <v>0</v>
      </c>
      <c r="BL170" s="17" t="s">
        <v>166</v>
      </c>
      <c r="BM170" s="202" t="s">
        <v>710</v>
      </c>
    </row>
    <row r="171" spans="1:65" s="13" customFormat="1">
      <c r="B171" s="204"/>
      <c r="C171" s="205"/>
      <c r="D171" s="206" t="s">
        <v>168</v>
      </c>
      <c r="E171" s="207" t="s">
        <v>1</v>
      </c>
      <c r="F171" s="208" t="s">
        <v>240</v>
      </c>
      <c r="G171" s="205"/>
      <c r="H171" s="209">
        <v>50</v>
      </c>
      <c r="I171" s="210"/>
      <c r="J171" s="205"/>
      <c r="K171" s="205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168</v>
      </c>
      <c r="AU171" s="215" t="s">
        <v>82</v>
      </c>
      <c r="AV171" s="13" t="s">
        <v>82</v>
      </c>
      <c r="AW171" s="13" t="s">
        <v>30</v>
      </c>
      <c r="AX171" s="13" t="s">
        <v>73</v>
      </c>
      <c r="AY171" s="215" t="s">
        <v>159</v>
      </c>
    </row>
    <row r="172" spans="1:65" s="14" customFormat="1">
      <c r="B172" s="216"/>
      <c r="C172" s="217"/>
      <c r="D172" s="206" t="s">
        <v>168</v>
      </c>
      <c r="E172" s="218" t="s">
        <v>1</v>
      </c>
      <c r="F172" s="219" t="s">
        <v>173</v>
      </c>
      <c r="G172" s="217"/>
      <c r="H172" s="220">
        <v>50</v>
      </c>
      <c r="I172" s="221"/>
      <c r="J172" s="217"/>
      <c r="K172" s="217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168</v>
      </c>
      <c r="AU172" s="226" t="s">
        <v>82</v>
      </c>
      <c r="AV172" s="14" t="s">
        <v>166</v>
      </c>
      <c r="AW172" s="14" t="s">
        <v>30</v>
      </c>
      <c r="AX172" s="14" t="s">
        <v>80</v>
      </c>
      <c r="AY172" s="226" t="s">
        <v>159</v>
      </c>
    </row>
    <row r="173" spans="1:65" s="2" customFormat="1" ht="16.5" customHeight="1">
      <c r="A173" s="34"/>
      <c r="B173" s="35"/>
      <c r="C173" s="227" t="s">
        <v>236</v>
      </c>
      <c r="D173" s="227" t="s">
        <v>188</v>
      </c>
      <c r="E173" s="228" t="s">
        <v>711</v>
      </c>
      <c r="F173" s="229" t="s">
        <v>712</v>
      </c>
      <c r="G173" s="230" t="s">
        <v>198</v>
      </c>
      <c r="H173" s="231">
        <v>1490</v>
      </c>
      <c r="I173" s="258"/>
      <c r="J173" s="233">
        <f>ROUND(I173*H173,2)</f>
        <v>0</v>
      </c>
      <c r="K173" s="229" t="s">
        <v>177</v>
      </c>
      <c r="L173" s="234"/>
      <c r="M173" s="235" t="s">
        <v>1</v>
      </c>
      <c r="N173" s="236" t="s">
        <v>38</v>
      </c>
      <c r="O173" s="71"/>
      <c r="P173" s="200">
        <f>O173*H173</f>
        <v>0</v>
      </c>
      <c r="Q173" s="200">
        <v>1.4999999999999999E-4</v>
      </c>
      <c r="R173" s="200">
        <f>Q173*H173</f>
        <v>0.22349999999999998</v>
      </c>
      <c r="S173" s="200">
        <v>0</v>
      </c>
      <c r="T173" s="20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2" t="s">
        <v>192</v>
      </c>
      <c r="AT173" s="202" t="s">
        <v>188</v>
      </c>
      <c r="AU173" s="202" t="s">
        <v>82</v>
      </c>
      <c r="AY173" s="17" t="s">
        <v>159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7" t="s">
        <v>80</v>
      </c>
      <c r="BK173" s="203">
        <f>ROUND(I173*H173,2)</f>
        <v>0</v>
      </c>
      <c r="BL173" s="17" t="s">
        <v>166</v>
      </c>
      <c r="BM173" s="202" t="s">
        <v>713</v>
      </c>
    </row>
    <row r="174" spans="1:65" s="15" customFormat="1">
      <c r="B174" s="237"/>
      <c r="C174" s="238"/>
      <c r="D174" s="206" t="s">
        <v>168</v>
      </c>
      <c r="E174" s="239" t="s">
        <v>1</v>
      </c>
      <c r="F174" s="240" t="s">
        <v>200</v>
      </c>
      <c r="G174" s="238"/>
      <c r="H174" s="239" t="s">
        <v>1</v>
      </c>
      <c r="I174" s="241"/>
      <c r="J174" s="238"/>
      <c r="K174" s="238"/>
      <c r="L174" s="242"/>
      <c r="M174" s="243"/>
      <c r="N174" s="244"/>
      <c r="O174" s="244"/>
      <c r="P174" s="244"/>
      <c r="Q174" s="244"/>
      <c r="R174" s="244"/>
      <c r="S174" s="244"/>
      <c r="T174" s="245"/>
      <c r="AT174" s="246" t="s">
        <v>168</v>
      </c>
      <c r="AU174" s="246" t="s">
        <v>82</v>
      </c>
      <c r="AV174" s="15" t="s">
        <v>80</v>
      </c>
      <c r="AW174" s="15" t="s">
        <v>30</v>
      </c>
      <c r="AX174" s="15" t="s">
        <v>73</v>
      </c>
      <c r="AY174" s="246" t="s">
        <v>159</v>
      </c>
    </row>
    <row r="175" spans="1:65" s="13" customFormat="1">
      <c r="B175" s="204"/>
      <c r="C175" s="205"/>
      <c r="D175" s="206" t="s">
        <v>168</v>
      </c>
      <c r="E175" s="207" t="s">
        <v>1</v>
      </c>
      <c r="F175" s="208" t="s">
        <v>714</v>
      </c>
      <c r="G175" s="205"/>
      <c r="H175" s="209">
        <v>1490</v>
      </c>
      <c r="I175" s="210"/>
      <c r="J175" s="205"/>
      <c r="K175" s="205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168</v>
      </c>
      <c r="AU175" s="215" t="s">
        <v>82</v>
      </c>
      <c r="AV175" s="13" t="s">
        <v>82</v>
      </c>
      <c r="AW175" s="13" t="s">
        <v>30</v>
      </c>
      <c r="AX175" s="13" t="s">
        <v>73</v>
      </c>
      <c r="AY175" s="215" t="s">
        <v>159</v>
      </c>
    </row>
    <row r="176" spans="1:65" s="14" customFormat="1">
      <c r="B176" s="216"/>
      <c r="C176" s="217"/>
      <c r="D176" s="206" t="s">
        <v>168</v>
      </c>
      <c r="E176" s="218" t="s">
        <v>1</v>
      </c>
      <c r="F176" s="219" t="s">
        <v>173</v>
      </c>
      <c r="G176" s="217"/>
      <c r="H176" s="220">
        <v>1490</v>
      </c>
      <c r="I176" s="221"/>
      <c r="J176" s="217"/>
      <c r="K176" s="217"/>
      <c r="L176" s="222"/>
      <c r="M176" s="223"/>
      <c r="N176" s="224"/>
      <c r="O176" s="224"/>
      <c r="P176" s="224"/>
      <c r="Q176" s="224"/>
      <c r="R176" s="224"/>
      <c r="S176" s="224"/>
      <c r="T176" s="225"/>
      <c r="AT176" s="226" t="s">
        <v>168</v>
      </c>
      <c r="AU176" s="226" t="s">
        <v>82</v>
      </c>
      <c r="AV176" s="14" t="s">
        <v>166</v>
      </c>
      <c r="AW176" s="14" t="s">
        <v>30</v>
      </c>
      <c r="AX176" s="14" t="s">
        <v>80</v>
      </c>
      <c r="AY176" s="226" t="s">
        <v>159</v>
      </c>
    </row>
    <row r="177" spans="1:65" s="2" customFormat="1" ht="16.5" customHeight="1">
      <c r="A177" s="34"/>
      <c r="B177" s="35"/>
      <c r="C177" s="227" t="s">
        <v>8</v>
      </c>
      <c r="D177" s="227" t="s">
        <v>188</v>
      </c>
      <c r="E177" s="228" t="s">
        <v>442</v>
      </c>
      <c r="F177" s="229" t="s">
        <v>443</v>
      </c>
      <c r="G177" s="230" t="s">
        <v>198</v>
      </c>
      <c r="H177" s="231">
        <v>1490</v>
      </c>
      <c r="I177" s="258"/>
      <c r="J177" s="233">
        <f>ROUND(I177*H177,2)</f>
        <v>0</v>
      </c>
      <c r="K177" s="229" t="s">
        <v>177</v>
      </c>
      <c r="L177" s="234"/>
      <c r="M177" s="235" t="s">
        <v>1</v>
      </c>
      <c r="N177" s="236" t="s">
        <v>38</v>
      </c>
      <c r="O177" s="71"/>
      <c r="P177" s="200">
        <f>O177*H177</f>
        <v>0</v>
      </c>
      <c r="Q177" s="200">
        <v>9.0000000000000006E-5</v>
      </c>
      <c r="R177" s="200">
        <f>Q177*H177</f>
        <v>0.1341</v>
      </c>
      <c r="S177" s="200">
        <v>0</v>
      </c>
      <c r="T177" s="201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2" t="s">
        <v>192</v>
      </c>
      <c r="AT177" s="202" t="s">
        <v>188</v>
      </c>
      <c r="AU177" s="202" t="s">
        <v>82</v>
      </c>
      <c r="AY177" s="17" t="s">
        <v>159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7" t="s">
        <v>80</v>
      </c>
      <c r="BK177" s="203">
        <f>ROUND(I177*H177,2)</f>
        <v>0</v>
      </c>
      <c r="BL177" s="17" t="s">
        <v>166</v>
      </c>
      <c r="BM177" s="202" t="s">
        <v>715</v>
      </c>
    </row>
    <row r="178" spans="1:65" s="15" customFormat="1">
      <c r="B178" s="237"/>
      <c r="C178" s="238"/>
      <c r="D178" s="206" t="s">
        <v>168</v>
      </c>
      <c r="E178" s="239" t="s">
        <v>1</v>
      </c>
      <c r="F178" s="240" t="s">
        <v>200</v>
      </c>
      <c r="G178" s="238"/>
      <c r="H178" s="239" t="s">
        <v>1</v>
      </c>
      <c r="I178" s="241"/>
      <c r="J178" s="238"/>
      <c r="K178" s="238"/>
      <c r="L178" s="242"/>
      <c r="M178" s="243"/>
      <c r="N178" s="244"/>
      <c r="O178" s="244"/>
      <c r="P178" s="244"/>
      <c r="Q178" s="244"/>
      <c r="R178" s="244"/>
      <c r="S178" s="244"/>
      <c r="T178" s="245"/>
      <c r="AT178" s="246" t="s">
        <v>168</v>
      </c>
      <c r="AU178" s="246" t="s">
        <v>82</v>
      </c>
      <c r="AV178" s="15" t="s">
        <v>80</v>
      </c>
      <c r="AW178" s="15" t="s">
        <v>30</v>
      </c>
      <c r="AX178" s="15" t="s">
        <v>73</v>
      </c>
      <c r="AY178" s="246" t="s">
        <v>159</v>
      </c>
    </row>
    <row r="179" spans="1:65" s="13" customFormat="1">
      <c r="B179" s="204"/>
      <c r="C179" s="205"/>
      <c r="D179" s="206" t="s">
        <v>168</v>
      </c>
      <c r="E179" s="207" t="s">
        <v>1</v>
      </c>
      <c r="F179" s="208" t="s">
        <v>714</v>
      </c>
      <c r="G179" s="205"/>
      <c r="H179" s="209">
        <v>1490</v>
      </c>
      <c r="I179" s="210"/>
      <c r="J179" s="205"/>
      <c r="K179" s="205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168</v>
      </c>
      <c r="AU179" s="215" t="s">
        <v>82</v>
      </c>
      <c r="AV179" s="13" t="s">
        <v>82</v>
      </c>
      <c r="AW179" s="13" t="s">
        <v>30</v>
      </c>
      <c r="AX179" s="13" t="s">
        <v>73</v>
      </c>
      <c r="AY179" s="215" t="s">
        <v>159</v>
      </c>
    </row>
    <row r="180" spans="1:65" s="14" customFormat="1">
      <c r="B180" s="216"/>
      <c r="C180" s="217"/>
      <c r="D180" s="206" t="s">
        <v>168</v>
      </c>
      <c r="E180" s="218" t="s">
        <v>1</v>
      </c>
      <c r="F180" s="219" t="s">
        <v>173</v>
      </c>
      <c r="G180" s="217"/>
      <c r="H180" s="220">
        <v>1490</v>
      </c>
      <c r="I180" s="221"/>
      <c r="J180" s="217"/>
      <c r="K180" s="217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168</v>
      </c>
      <c r="AU180" s="226" t="s">
        <v>82</v>
      </c>
      <c r="AV180" s="14" t="s">
        <v>166</v>
      </c>
      <c r="AW180" s="14" t="s">
        <v>30</v>
      </c>
      <c r="AX180" s="14" t="s">
        <v>80</v>
      </c>
      <c r="AY180" s="226" t="s">
        <v>159</v>
      </c>
    </row>
    <row r="181" spans="1:65" s="2" customFormat="1" ht="16.5" customHeight="1">
      <c r="A181" s="34"/>
      <c r="B181" s="35"/>
      <c r="C181" s="227" t="s">
        <v>245</v>
      </c>
      <c r="D181" s="227" t="s">
        <v>188</v>
      </c>
      <c r="E181" s="228" t="s">
        <v>716</v>
      </c>
      <c r="F181" s="229" t="s">
        <v>717</v>
      </c>
      <c r="G181" s="230" t="s">
        <v>198</v>
      </c>
      <c r="H181" s="231">
        <v>1490</v>
      </c>
      <c r="I181" s="258"/>
      <c r="J181" s="233">
        <f>ROUND(I181*H181,2)</f>
        <v>0</v>
      </c>
      <c r="K181" s="229" t="s">
        <v>177</v>
      </c>
      <c r="L181" s="234"/>
      <c r="M181" s="235" t="s">
        <v>1</v>
      </c>
      <c r="N181" s="236" t="s">
        <v>38</v>
      </c>
      <c r="O181" s="71"/>
      <c r="P181" s="200">
        <f>O181*H181</f>
        <v>0</v>
      </c>
      <c r="Q181" s="200">
        <v>4.0999999999999999E-4</v>
      </c>
      <c r="R181" s="200">
        <f>Q181*H181</f>
        <v>0.6109</v>
      </c>
      <c r="S181" s="200">
        <v>0</v>
      </c>
      <c r="T181" s="20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2" t="s">
        <v>192</v>
      </c>
      <c r="AT181" s="202" t="s">
        <v>188</v>
      </c>
      <c r="AU181" s="202" t="s">
        <v>82</v>
      </c>
      <c r="AY181" s="17" t="s">
        <v>159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7" t="s">
        <v>80</v>
      </c>
      <c r="BK181" s="203">
        <f>ROUND(I181*H181,2)</f>
        <v>0</v>
      </c>
      <c r="BL181" s="17" t="s">
        <v>166</v>
      </c>
      <c r="BM181" s="202" t="s">
        <v>718</v>
      </c>
    </row>
    <row r="182" spans="1:65" s="15" customFormat="1">
      <c r="B182" s="237"/>
      <c r="C182" s="238"/>
      <c r="D182" s="206" t="s">
        <v>168</v>
      </c>
      <c r="E182" s="239" t="s">
        <v>1</v>
      </c>
      <c r="F182" s="240" t="s">
        <v>200</v>
      </c>
      <c r="G182" s="238"/>
      <c r="H182" s="239" t="s">
        <v>1</v>
      </c>
      <c r="I182" s="241"/>
      <c r="J182" s="238"/>
      <c r="K182" s="238"/>
      <c r="L182" s="242"/>
      <c r="M182" s="243"/>
      <c r="N182" s="244"/>
      <c r="O182" s="244"/>
      <c r="P182" s="244"/>
      <c r="Q182" s="244"/>
      <c r="R182" s="244"/>
      <c r="S182" s="244"/>
      <c r="T182" s="245"/>
      <c r="AT182" s="246" t="s">
        <v>168</v>
      </c>
      <c r="AU182" s="246" t="s">
        <v>82</v>
      </c>
      <c r="AV182" s="15" t="s">
        <v>80</v>
      </c>
      <c r="AW182" s="15" t="s">
        <v>30</v>
      </c>
      <c r="AX182" s="15" t="s">
        <v>73</v>
      </c>
      <c r="AY182" s="246" t="s">
        <v>159</v>
      </c>
    </row>
    <row r="183" spans="1:65" s="13" customFormat="1">
      <c r="B183" s="204"/>
      <c r="C183" s="205"/>
      <c r="D183" s="206" t="s">
        <v>168</v>
      </c>
      <c r="E183" s="207" t="s">
        <v>1</v>
      </c>
      <c r="F183" s="208" t="s">
        <v>714</v>
      </c>
      <c r="G183" s="205"/>
      <c r="H183" s="209">
        <v>1490</v>
      </c>
      <c r="I183" s="210"/>
      <c r="J183" s="205"/>
      <c r="K183" s="205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168</v>
      </c>
      <c r="AU183" s="215" t="s">
        <v>82</v>
      </c>
      <c r="AV183" s="13" t="s">
        <v>82</v>
      </c>
      <c r="AW183" s="13" t="s">
        <v>30</v>
      </c>
      <c r="AX183" s="13" t="s">
        <v>73</v>
      </c>
      <c r="AY183" s="215" t="s">
        <v>159</v>
      </c>
    </row>
    <row r="184" spans="1:65" s="14" customFormat="1">
      <c r="B184" s="216"/>
      <c r="C184" s="217"/>
      <c r="D184" s="206" t="s">
        <v>168</v>
      </c>
      <c r="E184" s="218" t="s">
        <v>1</v>
      </c>
      <c r="F184" s="219" t="s">
        <v>173</v>
      </c>
      <c r="G184" s="217"/>
      <c r="H184" s="220">
        <v>1490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168</v>
      </c>
      <c r="AU184" s="226" t="s">
        <v>82</v>
      </c>
      <c r="AV184" s="14" t="s">
        <v>166</v>
      </c>
      <c r="AW184" s="14" t="s">
        <v>30</v>
      </c>
      <c r="AX184" s="14" t="s">
        <v>80</v>
      </c>
      <c r="AY184" s="226" t="s">
        <v>159</v>
      </c>
    </row>
    <row r="185" spans="1:65" s="2" customFormat="1" ht="16.5" customHeight="1">
      <c r="A185" s="34"/>
      <c r="B185" s="35"/>
      <c r="C185" s="227" t="s">
        <v>251</v>
      </c>
      <c r="D185" s="227" t="s">
        <v>188</v>
      </c>
      <c r="E185" s="228" t="s">
        <v>719</v>
      </c>
      <c r="F185" s="229" t="s">
        <v>720</v>
      </c>
      <c r="G185" s="230" t="s">
        <v>198</v>
      </c>
      <c r="H185" s="231">
        <v>2980</v>
      </c>
      <c r="I185" s="258"/>
      <c r="J185" s="233">
        <f>ROUND(I185*H185,2)</f>
        <v>0</v>
      </c>
      <c r="K185" s="229" t="s">
        <v>177</v>
      </c>
      <c r="L185" s="234"/>
      <c r="M185" s="235" t="s">
        <v>1</v>
      </c>
      <c r="N185" s="236" t="s">
        <v>38</v>
      </c>
      <c r="O185" s="71"/>
      <c r="P185" s="200">
        <f>O185*H185</f>
        <v>0</v>
      </c>
      <c r="Q185" s="200">
        <v>5.0000000000000002E-5</v>
      </c>
      <c r="R185" s="200">
        <f>Q185*H185</f>
        <v>0.14899999999999999</v>
      </c>
      <c r="S185" s="200">
        <v>0</v>
      </c>
      <c r="T185" s="20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2" t="s">
        <v>192</v>
      </c>
      <c r="AT185" s="202" t="s">
        <v>188</v>
      </c>
      <c r="AU185" s="202" t="s">
        <v>82</v>
      </c>
      <c r="AY185" s="17" t="s">
        <v>159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7" t="s">
        <v>80</v>
      </c>
      <c r="BK185" s="203">
        <f>ROUND(I185*H185,2)</f>
        <v>0</v>
      </c>
      <c r="BL185" s="17" t="s">
        <v>166</v>
      </c>
      <c r="BM185" s="202" t="s">
        <v>721</v>
      </c>
    </row>
    <row r="186" spans="1:65" s="15" customFormat="1">
      <c r="B186" s="237"/>
      <c r="C186" s="238"/>
      <c r="D186" s="206" t="s">
        <v>168</v>
      </c>
      <c r="E186" s="239" t="s">
        <v>1</v>
      </c>
      <c r="F186" s="240" t="s">
        <v>200</v>
      </c>
      <c r="G186" s="238"/>
      <c r="H186" s="239" t="s">
        <v>1</v>
      </c>
      <c r="I186" s="241"/>
      <c r="J186" s="238"/>
      <c r="K186" s="238"/>
      <c r="L186" s="242"/>
      <c r="M186" s="243"/>
      <c r="N186" s="244"/>
      <c r="O186" s="244"/>
      <c r="P186" s="244"/>
      <c r="Q186" s="244"/>
      <c r="R186" s="244"/>
      <c r="S186" s="244"/>
      <c r="T186" s="245"/>
      <c r="AT186" s="246" t="s">
        <v>168</v>
      </c>
      <c r="AU186" s="246" t="s">
        <v>82</v>
      </c>
      <c r="AV186" s="15" t="s">
        <v>80</v>
      </c>
      <c r="AW186" s="15" t="s">
        <v>30</v>
      </c>
      <c r="AX186" s="15" t="s">
        <v>73</v>
      </c>
      <c r="AY186" s="246" t="s">
        <v>159</v>
      </c>
    </row>
    <row r="187" spans="1:65" s="13" customFormat="1">
      <c r="B187" s="204"/>
      <c r="C187" s="205"/>
      <c r="D187" s="206" t="s">
        <v>168</v>
      </c>
      <c r="E187" s="207" t="s">
        <v>1</v>
      </c>
      <c r="F187" s="208" t="s">
        <v>722</v>
      </c>
      <c r="G187" s="205"/>
      <c r="H187" s="209">
        <v>2980</v>
      </c>
      <c r="I187" s="210"/>
      <c r="J187" s="205"/>
      <c r="K187" s="205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168</v>
      </c>
      <c r="AU187" s="215" t="s">
        <v>82</v>
      </c>
      <c r="AV187" s="13" t="s">
        <v>82</v>
      </c>
      <c r="AW187" s="13" t="s">
        <v>30</v>
      </c>
      <c r="AX187" s="13" t="s">
        <v>73</v>
      </c>
      <c r="AY187" s="215" t="s">
        <v>159</v>
      </c>
    </row>
    <row r="188" spans="1:65" s="14" customFormat="1">
      <c r="B188" s="216"/>
      <c r="C188" s="217"/>
      <c r="D188" s="206" t="s">
        <v>168</v>
      </c>
      <c r="E188" s="218" t="s">
        <v>1</v>
      </c>
      <c r="F188" s="219" t="s">
        <v>173</v>
      </c>
      <c r="G188" s="217"/>
      <c r="H188" s="220">
        <v>2980</v>
      </c>
      <c r="I188" s="221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168</v>
      </c>
      <c r="AU188" s="226" t="s">
        <v>82</v>
      </c>
      <c r="AV188" s="14" t="s">
        <v>166</v>
      </c>
      <c r="AW188" s="14" t="s">
        <v>30</v>
      </c>
      <c r="AX188" s="14" t="s">
        <v>80</v>
      </c>
      <c r="AY188" s="226" t="s">
        <v>159</v>
      </c>
    </row>
    <row r="189" spans="1:65" s="2" customFormat="1" ht="134.25" customHeight="1">
      <c r="A189" s="34"/>
      <c r="B189" s="35"/>
      <c r="C189" s="191" t="s">
        <v>256</v>
      </c>
      <c r="D189" s="191" t="s">
        <v>162</v>
      </c>
      <c r="E189" s="192" t="s">
        <v>241</v>
      </c>
      <c r="F189" s="193" t="s">
        <v>242</v>
      </c>
      <c r="G189" s="194" t="s">
        <v>219</v>
      </c>
      <c r="H189" s="195">
        <v>0.98</v>
      </c>
      <c r="I189" s="196"/>
      <c r="J189" s="197">
        <f>ROUND(I189*H189,2)</f>
        <v>0</v>
      </c>
      <c r="K189" s="193" t="s">
        <v>177</v>
      </c>
      <c r="L189" s="39"/>
      <c r="M189" s="198" t="s">
        <v>1</v>
      </c>
      <c r="N189" s="199" t="s">
        <v>38</v>
      </c>
      <c r="O189" s="71"/>
      <c r="P189" s="200">
        <f>O189*H189</f>
        <v>0</v>
      </c>
      <c r="Q189" s="200">
        <v>0</v>
      </c>
      <c r="R189" s="200">
        <f>Q189*H189</f>
        <v>0</v>
      </c>
      <c r="S189" s="200">
        <v>0</v>
      </c>
      <c r="T189" s="201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2" t="s">
        <v>166</v>
      </c>
      <c r="AT189" s="202" t="s">
        <v>162</v>
      </c>
      <c r="AU189" s="202" t="s">
        <v>82</v>
      </c>
      <c r="AY189" s="17" t="s">
        <v>159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7" t="s">
        <v>80</v>
      </c>
      <c r="BK189" s="203">
        <f>ROUND(I189*H189,2)</f>
        <v>0</v>
      </c>
      <c r="BL189" s="17" t="s">
        <v>166</v>
      </c>
      <c r="BM189" s="202" t="s">
        <v>723</v>
      </c>
    </row>
    <row r="190" spans="1:65" s="13" customFormat="1">
      <c r="B190" s="204"/>
      <c r="C190" s="205"/>
      <c r="D190" s="206" t="s">
        <v>168</v>
      </c>
      <c r="E190" s="207" t="s">
        <v>1</v>
      </c>
      <c r="F190" s="208" t="s">
        <v>724</v>
      </c>
      <c r="G190" s="205"/>
      <c r="H190" s="209">
        <v>0.98</v>
      </c>
      <c r="I190" s="210"/>
      <c r="J190" s="205"/>
      <c r="K190" s="205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168</v>
      </c>
      <c r="AU190" s="215" t="s">
        <v>82</v>
      </c>
      <c r="AV190" s="13" t="s">
        <v>82</v>
      </c>
      <c r="AW190" s="13" t="s">
        <v>30</v>
      </c>
      <c r="AX190" s="13" t="s">
        <v>73</v>
      </c>
      <c r="AY190" s="215" t="s">
        <v>159</v>
      </c>
    </row>
    <row r="191" spans="1:65" s="14" customFormat="1">
      <c r="B191" s="216"/>
      <c r="C191" s="217"/>
      <c r="D191" s="206" t="s">
        <v>168</v>
      </c>
      <c r="E191" s="218" t="s">
        <v>1</v>
      </c>
      <c r="F191" s="219" t="s">
        <v>173</v>
      </c>
      <c r="G191" s="217"/>
      <c r="H191" s="220">
        <v>0.98</v>
      </c>
      <c r="I191" s="221"/>
      <c r="J191" s="217"/>
      <c r="K191" s="217"/>
      <c r="L191" s="222"/>
      <c r="M191" s="223"/>
      <c r="N191" s="224"/>
      <c r="O191" s="224"/>
      <c r="P191" s="224"/>
      <c r="Q191" s="224"/>
      <c r="R191" s="224"/>
      <c r="S191" s="224"/>
      <c r="T191" s="225"/>
      <c r="AT191" s="226" t="s">
        <v>168</v>
      </c>
      <c r="AU191" s="226" t="s">
        <v>82</v>
      </c>
      <c r="AV191" s="14" t="s">
        <v>166</v>
      </c>
      <c r="AW191" s="14" t="s">
        <v>30</v>
      </c>
      <c r="AX191" s="14" t="s">
        <v>80</v>
      </c>
      <c r="AY191" s="226" t="s">
        <v>159</v>
      </c>
    </row>
    <row r="192" spans="1:65" s="2" customFormat="1" ht="114.95" customHeight="1">
      <c r="A192" s="34"/>
      <c r="B192" s="35"/>
      <c r="C192" s="191" t="s">
        <v>262</v>
      </c>
      <c r="D192" s="191" t="s">
        <v>162</v>
      </c>
      <c r="E192" s="192" t="s">
        <v>246</v>
      </c>
      <c r="F192" s="193" t="s">
        <v>247</v>
      </c>
      <c r="G192" s="194" t="s">
        <v>248</v>
      </c>
      <c r="H192" s="195">
        <v>50</v>
      </c>
      <c r="I192" s="196"/>
      <c r="J192" s="197">
        <f>ROUND(I192*H192,2)</f>
        <v>0</v>
      </c>
      <c r="K192" s="193" t="s">
        <v>177</v>
      </c>
      <c r="L192" s="39"/>
      <c r="M192" s="198" t="s">
        <v>1</v>
      </c>
      <c r="N192" s="199" t="s">
        <v>38</v>
      </c>
      <c r="O192" s="71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2" t="s">
        <v>166</v>
      </c>
      <c r="AT192" s="202" t="s">
        <v>162</v>
      </c>
      <c r="AU192" s="202" t="s">
        <v>82</v>
      </c>
      <c r="AY192" s="17" t="s">
        <v>159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7" t="s">
        <v>80</v>
      </c>
      <c r="BK192" s="203">
        <f>ROUND(I192*H192,2)</f>
        <v>0</v>
      </c>
      <c r="BL192" s="17" t="s">
        <v>166</v>
      </c>
      <c r="BM192" s="202" t="s">
        <v>725</v>
      </c>
    </row>
    <row r="193" spans="1:65" s="13" customFormat="1">
      <c r="B193" s="204"/>
      <c r="C193" s="205"/>
      <c r="D193" s="206" t="s">
        <v>168</v>
      </c>
      <c r="E193" s="207" t="s">
        <v>1</v>
      </c>
      <c r="F193" s="208" t="s">
        <v>726</v>
      </c>
      <c r="G193" s="205"/>
      <c r="H193" s="209">
        <v>50</v>
      </c>
      <c r="I193" s="210"/>
      <c r="J193" s="205"/>
      <c r="K193" s="205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168</v>
      </c>
      <c r="AU193" s="215" t="s">
        <v>82</v>
      </c>
      <c r="AV193" s="13" t="s">
        <v>82</v>
      </c>
      <c r="AW193" s="13" t="s">
        <v>30</v>
      </c>
      <c r="AX193" s="13" t="s">
        <v>73</v>
      </c>
      <c r="AY193" s="215" t="s">
        <v>159</v>
      </c>
    </row>
    <row r="194" spans="1:65" s="14" customFormat="1">
      <c r="B194" s="216"/>
      <c r="C194" s="217"/>
      <c r="D194" s="206" t="s">
        <v>168</v>
      </c>
      <c r="E194" s="218" t="s">
        <v>1</v>
      </c>
      <c r="F194" s="219" t="s">
        <v>173</v>
      </c>
      <c r="G194" s="217"/>
      <c r="H194" s="220">
        <v>50</v>
      </c>
      <c r="I194" s="221"/>
      <c r="J194" s="217"/>
      <c r="K194" s="217"/>
      <c r="L194" s="222"/>
      <c r="M194" s="223"/>
      <c r="N194" s="224"/>
      <c r="O194" s="224"/>
      <c r="P194" s="224"/>
      <c r="Q194" s="224"/>
      <c r="R194" s="224"/>
      <c r="S194" s="224"/>
      <c r="T194" s="225"/>
      <c r="AT194" s="226" t="s">
        <v>168</v>
      </c>
      <c r="AU194" s="226" t="s">
        <v>82</v>
      </c>
      <c r="AV194" s="14" t="s">
        <v>166</v>
      </c>
      <c r="AW194" s="14" t="s">
        <v>30</v>
      </c>
      <c r="AX194" s="14" t="s">
        <v>80</v>
      </c>
      <c r="AY194" s="226" t="s">
        <v>159</v>
      </c>
    </row>
    <row r="195" spans="1:65" s="2" customFormat="1" ht="101.25" customHeight="1">
      <c r="A195" s="34"/>
      <c r="B195" s="35"/>
      <c r="C195" s="191" t="s">
        <v>267</v>
      </c>
      <c r="D195" s="191" t="s">
        <v>162</v>
      </c>
      <c r="E195" s="192" t="s">
        <v>252</v>
      </c>
      <c r="F195" s="193" t="s">
        <v>253</v>
      </c>
      <c r="G195" s="194" t="s">
        <v>229</v>
      </c>
      <c r="H195" s="195">
        <v>980</v>
      </c>
      <c r="I195" s="196"/>
      <c r="J195" s="197">
        <f>ROUND(I195*H195,2)</f>
        <v>0</v>
      </c>
      <c r="K195" s="193" t="s">
        <v>177</v>
      </c>
      <c r="L195" s="39"/>
      <c r="M195" s="198" t="s">
        <v>1</v>
      </c>
      <c r="N195" s="199" t="s">
        <v>38</v>
      </c>
      <c r="O195" s="71"/>
      <c r="P195" s="200">
        <f>O195*H195</f>
        <v>0</v>
      </c>
      <c r="Q195" s="200">
        <v>0</v>
      </c>
      <c r="R195" s="200">
        <f>Q195*H195</f>
        <v>0</v>
      </c>
      <c r="S195" s="200">
        <v>0</v>
      </c>
      <c r="T195" s="201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2" t="s">
        <v>166</v>
      </c>
      <c r="AT195" s="202" t="s">
        <v>162</v>
      </c>
      <c r="AU195" s="202" t="s">
        <v>82</v>
      </c>
      <c r="AY195" s="17" t="s">
        <v>159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7" t="s">
        <v>80</v>
      </c>
      <c r="BK195" s="203">
        <f>ROUND(I195*H195,2)</f>
        <v>0</v>
      </c>
      <c r="BL195" s="17" t="s">
        <v>166</v>
      </c>
      <c r="BM195" s="202" t="s">
        <v>727</v>
      </c>
    </row>
    <row r="196" spans="1:65" s="13" customFormat="1">
      <c r="B196" s="204"/>
      <c r="C196" s="205"/>
      <c r="D196" s="206" t="s">
        <v>168</v>
      </c>
      <c r="E196" s="207" t="s">
        <v>1</v>
      </c>
      <c r="F196" s="208" t="s">
        <v>709</v>
      </c>
      <c r="G196" s="205"/>
      <c r="H196" s="209">
        <v>980</v>
      </c>
      <c r="I196" s="210"/>
      <c r="J196" s="205"/>
      <c r="K196" s="205"/>
      <c r="L196" s="211"/>
      <c r="M196" s="212"/>
      <c r="N196" s="213"/>
      <c r="O196" s="213"/>
      <c r="P196" s="213"/>
      <c r="Q196" s="213"/>
      <c r="R196" s="213"/>
      <c r="S196" s="213"/>
      <c r="T196" s="214"/>
      <c r="AT196" s="215" t="s">
        <v>168</v>
      </c>
      <c r="AU196" s="215" t="s">
        <v>82</v>
      </c>
      <c r="AV196" s="13" t="s">
        <v>82</v>
      </c>
      <c r="AW196" s="13" t="s">
        <v>30</v>
      </c>
      <c r="AX196" s="13" t="s">
        <v>73</v>
      </c>
      <c r="AY196" s="215" t="s">
        <v>159</v>
      </c>
    </row>
    <row r="197" spans="1:65" s="14" customFormat="1">
      <c r="B197" s="216"/>
      <c r="C197" s="217"/>
      <c r="D197" s="206" t="s">
        <v>168</v>
      </c>
      <c r="E197" s="218" t="s">
        <v>1</v>
      </c>
      <c r="F197" s="219" t="s">
        <v>173</v>
      </c>
      <c r="G197" s="217"/>
      <c r="H197" s="220">
        <v>980</v>
      </c>
      <c r="I197" s="221"/>
      <c r="J197" s="217"/>
      <c r="K197" s="217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168</v>
      </c>
      <c r="AU197" s="226" t="s">
        <v>82</v>
      </c>
      <c r="AV197" s="14" t="s">
        <v>166</v>
      </c>
      <c r="AW197" s="14" t="s">
        <v>30</v>
      </c>
      <c r="AX197" s="14" t="s">
        <v>80</v>
      </c>
      <c r="AY197" s="226" t="s">
        <v>159</v>
      </c>
    </row>
    <row r="198" spans="1:65" s="2" customFormat="1" ht="78" customHeight="1">
      <c r="A198" s="34"/>
      <c r="B198" s="35"/>
      <c r="C198" s="191" t="s">
        <v>7</v>
      </c>
      <c r="D198" s="191" t="s">
        <v>162</v>
      </c>
      <c r="E198" s="192" t="s">
        <v>257</v>
      </c>
      <c r="F198" s="193" t="s">
        <v>258</v>
      </c>
      <c r="G198" s="194" t="s">
        <v>176</v>
      </c>
      <c r="H198" s="195">
        <v>399</v>
      </c>
      <c r="I198" s="196"/>
      <c r="J198" s="197">
        <f>ROUND(I198*H198,2)</f>
        <v>0</v>
      </c>
      <c r="K198" s="193" t="s">
        <v>177</v>
      </c>
      <c r="L198" s="39"/>
      <c r="M198" s="198" t="s">
        <v>1</v>
      </c>
      <c r="N198" s="199" t="s">
        <v>38</v>
      </c>
      <c r="O198" s="71"/>
      <c r="P198" s="200">
        <f>O198*H198</f>
        <v>0</v>
      </c>
      <c r="Q198" s="200">
        <v>0</v>
      </c>
      <c r="R198" s="200">
        <f>Q198*H198</f>
        <v>0</v>
      </c>
      <c r="S198" s="200">
        <v>0</v>
      </c>
      <c r="T198" s="201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2" t="s">
        <v>166</v>
      </c>
      <c r="AT198" s="202" t="s">
        <v>162</v>
      </c>
      <c r="AU198" s="202" t="s">
        <v>82</v>
      </c>
      <c r="AY198" s="17" t="s">
        <v>159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7" t="s">
        <v>80</v>
      </c>
      <c r="BK198" s="203">
        <f>ROUND(I198*H198,2)</f>
        <v>0</v>
      </c>
      <c r="BL198" s="17" t="s">
        <v>166</v>
      </c>
      <c r="BM198" s="202" t="s">
        <v>728</v>
      </c>
    </row>
    <row r="199" spans="1:65" s="13" customFormat="1">
      <c r="B199" s="204"/>
      <c r="C199" s="205"/>
      <c r="D199" s="206" t="s">
        <v>168</v>
      </c>
      <c r="E199" s="207" t="s">
        <v>1</v>
      </c>
      <c r="F199" s="208" t="s">
        <v>729</v>
      </c>
      <c r="G199" s="205"/>
      <c r="H199" s="209">
        <v>49</v>
      </c>
      <c r="I199" s="210"/>
      <c r="J199" s="205"/>
      <c r="K199" s="205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168</v>
      </c>
      <c r="AU199" s="215" t="s">
        <v>82</v>
      </c>
      <c r="AV199" s="13" t="s">
        <v>82</v>
      </c>
      <c r="AW199" s="13" t="s">
        <v>30</v>
      </c>
      <c r="AX199" s="13" t="s">
        <v>73</v>
      </c>
      <c r="AY199" s="215" t="s">
        <v>159</v>
      </c>
    </row>
    <row r="200" spans="1:65" s="13" customFormat="1">
      <c r="B200" s="204"/>
      <c r="C200" s="205"/>
      <c r="D200" s="206" t="s">
        <v>168</v>
      </c>
      <c r="E200" s="207" t="s">
        <v>1</v>
      </c>
      <c r="F200" s="208" t="s">
        <v>730</v>
      </c>
      <c r="G200" s="205"/>
      <c r="H200" s="209">
        <v>350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168</v>
      </c>
      <c r="AU200" s="215" t="s">
        <v>82</v>
      </c>
      <c r="AV200" s="13" t="s">
        <v>82</v>
      </c>
      <c r="AW200" s="13" t="s">
        <v>30</v>
      </c>
      <c r="AX200" s="13" t="s">
        <v>73</v>
      </c>
      <c r="AY200" s="215" t="s">
        <v>159</v>
      </c>
    </row>
    <row r="201" spans="1:65" s="14" customFormat="1">
      <c r="B201" s="216"/>
      <c r="C201" s="217"/>
      <c r="D201" s="206" t="s">
        <v>168</v>
      </c>
      <c r="E201" s="218" t="s">
        <v>1</v>
      </c>
      <c r="F201" s="219" t="s">
        <v>173</v>
      </c>
      <c r="G201" s="217"/>
      <c r="H201" s="220">
        <v>399</v>
      </c>
      <c r="I201" s="221"/>
      <c r="J201" s="217"/>
      <c r="K201" s="217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168</v>
      </c>
      <c r="AU201" s="226" t="s">
        <v>82</v>
      </c>
      <c r="AV201" s="14" t="s">
        <v>166</v>
      </c>
      <c r="AW201" s="14" t="s">
        <v>30</v>
      </c>
      <c r="AX201" s="14" t="s">
        <v>80</v>
      </c>
      <c r="AY201" s="226" t="s">
        <v>159</v>
      </c>
    </row>
    <row r="202" spans="1:65" s="2" customFormat="1" ht="55.5" customHeight="1">
      <c r="A202" s="34"/>
      <c r="B202" s="35"/>
      <c r="C202" s="191" t="s">
        <v>276</v>
      </c>
      <c r="D202" s="191" t="s">
        <v>162</v>
      </c>
      <c r="E202" s="192" t="s">
        <v>272</v>
      </c>
      <c r="F202" s="193" t="s">
        <v>273</v>
      </c>
      <c r="G202" s="194" t="s">
        <v>165</v>
      </c>
      <c r="H202" s="195">
        <v>500</v>
      </c>
      <c r="I202" s="196"/>
      <c r="J202" s="197">
        <f>ROUND(I202*H202,2)</f>
        <v>0</v>
      </c>
      <c r="K202" s="193" t="s">
        <v>177</v>
      </c>
      <c r="L202" s="39"/>
      <c r="M202" s="198" t="s">
        <v>1</v>
      </c>
      <c r="N202" s="199" t="s">
        <v>38</v>
      </c>
      <c r="O202" s="71"/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2" t="s">
        <v>166</v>
      </c>
      <c r="AT202" s="202" t="s">
        <v>162</v>
      </c>
      <c r="AU202" s="202" t="s">
        <v>82</v>
      </c>
      <c r="AY202" s="17" t="s">
        <v>159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7" t="s">
        <v>80</v>
      </c>
      <c r="BK202" s="203">
        <f>ROUND(I202*H202,2)</f>
        <v>0</v>
      </c>
      <c r="BL202" s="17" t="s">
        <v>166</v>
      </c>
      <c r="BM202" s="202" t="s">
        <v>731</v>
      </c>
    </row>
    <row r="203" spans="1:65" s="13" customFormat="1">
      <c r="B203" s="204"/>
      <c r="C203" s="205"/>
      <c r="D203" s="206" t="s">
        <v>168</v>
      </c>
      <c r="E203" s="207" t="s">
        <v>1</v>
      </c>
      <c r="F203" s="208" t="s">
        <v>732</v>
      </c>
      <c r="G203" s="205"/>
      <c r="H203" s="209">
        <v>500</v>
      </c>
      <c r="I203" s="210"/>
      <c r="J203" s="205"/>
      <c r="K203" s="205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168</v>
      </c>
      <c r="AU203" s="215" t="s">
        <v>82</v>
      </c>
      <c r="AV203" s="13" t="s">
        <v>82</v>
      </c>
      <c r="AW203" s="13" t="s">
        <v>30</v>
      </c>
      <c r="AX203" s="13" t="s">
        <v>73</v>
      </c>
      <c r="AY203" s="215" t="s">
        <v>159</v>
      </c>
    </row>
    <row r="204" spans="1:65" s="14" customFormat="1">
      <c r="B204" s="216"/>
      <c r="C204" s="217"/>
      <c r="D204" s="206" t="s">
        <v>168</v>
      </c>
      <c r="E204" s="218" t="s">
        <v>1</v>
      </c>
      <c r="F204" s="219" t="s">
        <v>173</v>
      </c>
      <c r="G204" s="217"/>
      <c r="H204" s="220">
        <v>500</v>
      </c>
      <c r="I204" s="221"/>
      <c r="J204" s="217"/>
      <c r="K204" s="217"/>
      <c r="L204" s="222"/>
      <c r="M204" s="223"/>
      <c r="N204" s="224"/>
      <c r="O204" s="224"/>
      <c r="P204" s="224"/>
      <c r="Q204" s="224"/>
      <c r="R204" s="224"/>
      <c r="S204" s="224"/>
      <c r="T204" s="225"/>
      <c r="AT204" s="226" t="s">
        <v>168</v>
      </c>
      <c r="AU204" s="226" t="s">
        <v>82</v>
      </c>
      <c r="AV204" s="14" t="s">
        <v>166</v>
      </c>
      <c r="AW204" s="14" t="s">
        <v>30</v>
      </c>
      <c r="AX204" s="14" t="s">
        <v>80</v>
      </c>
      <c r="AY204" s="226" t="s">
        <v>159</v>
      </c>
    </row>
    <row r="205" spans="1:65" s="2" customFormat="1" ht="78" customHeight="1">
      <c r="A205" s="34"/>
      <c r="B205" s="35"/>
      <c r="C205" s="191" t="s">
        <v>281</v>
      </c>
      <c r="D205" s="191" t="s">
        <v>162</v>
      </c>
      <c r="E205" s="192" t="s">
        <v>282</v>
      </c>
      <c r="F205" s="193" t="s">
        <v>283</v>
      </c>
      <c r="G205" s="194" t="s">
        <v>191</v>
      </c>
      <c r="H205" s="195">
        <v>245.49</v>
      </c>
      <c r="I205" s="196"/>
      <c r="J205" s="197">
        <f>ROUND(I205*H205,2)</f>
        <v>0</v>
      </c>
      <c r="K205" s="193" t="s">
        <v>177</v>
      </c>
      <c r="L205" s="39"/>
      <c r="M205" s="198" t="s">
        <v>1</v>
      </c>
      <c r="N205" s="199" t="s">
        <v>38</v>
      </c>
      <c r="O205" s="71"/>
      <c r="P205" s="200">
        <f>O205*H205</f>
        <v>0</v>
      </c>
      <c r="Q205" s="200">
        <v>0</v>
      </c>
      <c r="R205" s="200">
        <f>Q205*H205</f>
        <v>0</v>
      </c>
      <c r="S205" s="200">
        <v>0</v>
      </c>
      <c r="T205" s="201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2" t="s">
        <v>166</v>
      </c>
      <c r="AT205" s="202" t="s">
        <v>162</v>
      </c>
      <c r="AU205" s="202" t="s">
        <v>82</v>
      </c>
      <c r="AY205" s="17" t="s">
        <v>159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7" t="s">
        <v>80</v>
      </c>
      <c r="BK205" s="203">
        <f>ROUND(I205*H205,2)</f>
        <v>0</v>
      </c>
      <c r="BL205" s="17" t="s">
        <v>166</v>
      </c>
      <c r="BM205" s="202" t="s">
        <v>733</v>
      </c>
    </row>
    <row r="206" spans="1:65" s="13" customFormat="1">
      <c r="B206" s="204"/>
      <c r="C206" s="205"/>
      <c r="D206" s="206" t="s">
        <v>168</v>
      </c>
      <c r="E206" s="207" t="s">
        <v>1</v>
      </c>
      <c r="F206" s="208" t="s">
        <v>734</v>
      </c>
      <c r="G206" s="205"/>
      <c r="H206" s="209">
        <v>245.49</v>
      </c>
      <c r="I206" s="210"/>
      <c r="J206" s="205"/>
      <c r="K206" s="205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168</v>
      </c>
      <c r="AU206" s="215" t="s">
        <v>82</v>
      </c>
      <c r="AV206" s="13" t="s">
        <v>82</v>
      </c>
      <c r="AW206" s="13" t="s">
        <v>30</v>
      </c>
      <c r="AX206" s="13" t="s">
        <v>73</v>
      </c>
      <c r="AY206" s="215" t="s">
        <v>159</v>
      </c>
    </row>
    <row r="207" spans="1:65" s="14" customFormat="1">
      <c r="B207" s="216"/>
      <c r="C207" s="217"/>
      <c r="D207" s="206" t="s">
        <v>168</v>
      </c>
      <c r="E207" s="218" t="s">
        <v>1</v>
      </c>
      <c r="F207" s="219" t="s">
        <v>173</v>
      </c>
      <c r="G207" s="217"/>
      <c r="H207" s="220">
        <v>245.49</v>
      </c>
      <c r="I207" s="221"/>
      <c r="J207" s="217"/>
      <c r="K207" s="217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168</v>
      </c>
      <c r="AU207" s="226" t="s">
        <v>82</v>
      </c>
      <c r="AV207" s="14" t="s">
        <v>166</v>
      </c>
      <c r="AW207" s="14" t="s">
        <v>30</v>
      </c>
      <c r="AX207" s="14" t="s">
        <v>80</v>
      </c>
      <c r="AY207" s="226" t="s">
        <v>159</v>
      </c>
    </row>
    <row r="208" spans="1:65" s="2" customFormat="1" ht="66.75" customHeight="1">
      <c r="A208" s="34"/>
      <c r="B208" s="35"/>
      <c r="C208" s="191" t="s">
        <v>286</v>
      </c>
      <c r="D208" s="191" t="s">
        <v>162</v>
      </c>
      <c r="E208" s="192" t="s">
        <v>287</v>
      </c>
      <c r="F208" s="193" t="s">
        <v>288</v>
      </c>
      <c r="G208" s="194" t="s">
        <v>191</v>
      </c>
      <c r="H208" s="195">
        <v>245.49</v>
      </c>
      <c r="I208" s="196"/>
      <c r="J208" s="197">
        <f>ROUND(I208*H208,2)</f>
        <v>0</v>
      </c>
      <c r="K208" s="193" t="s">
        <v>177</v>
      </c>
      <c r="L208" s="39"/>
      <c r="M208" s="198" t="s">
        <v>1</v>
      </c>
      <c r="N208" s="199" t="s">
        <v>38</v>
      </c>
      <c r="O208" s="71"/>
      <c r="P208" s="200">
        <f>O208*H208</f>
        <v>0</v>
      </c>
      <c r="Q208" s="200">
        <v>0</v>
      </c>
      <c r="R208" s="200">
        <f>Q208*H208</f>
        <v>0</v>
      </c>
      <c r="S208" s="200">
        <v>0</v>
      </c>
      <c r="T208" s="201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2" t="s">
        <v>166</v>
      </c>
      <c r="AT208" s="202" t="s">
        <v>162</v>
      </c>
      <c r="AU208" s="202" t="s">
        <v>82</v>
      </c>
      <c r="AY208" s="17" t="s">
        <v>159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7" t="s">
        <v>80</v>
      </c>
      <c r="BK208" s="203">
        <f>ROUND(I208*H208,2)</f>
        <v>0</v>
      </c>
      <c r="BL208" s="17" t="s">
        <v>166</v>
      </c>
      <c r="BM208" s="202" t="s">
        <v>735</v>
      </c>
    </row>
    <row r="209" spans="1:65" s="13" customFormat="1">
      <c r="B209" s="204"/>
      <c r="C209" s="205"/>
      <c r="D209" s="206" t="s">
        <v>168</v>
      </c>
      <c r="E209" s="207" t="s">
        <v>1</v>
      </c>
      <c r="F209" s="208" t="s">
        <v>734</v>
      </c>
      <c r="G209" s="205"/>
      <c r="H209" s="209">
        <v>245.49</v>
      </c>
      <c r="I209" s="210"/>
      <c r="J209" s="205"/>
      <c r="K209" s="205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168</v>
      </c>
      <c r="AU209" s="215" t="s">
        <v>82</v>
      </c>
      <c r="AV209" s="13" t="s">
        <v>82</v>
      </c>
      <c r="AW209" s="13" t="s">
        <v>30</v>
      </c>
      <c r="AX209" s="13" t="s">
        <v>73</v>
      </c>
      <c r="AY209" s="215" t="s">
        <v>159</v>
      </c>
    </row>
    <row r="210" spans="1:65" s="14" customFormat="1">
      <c r="B210" s="216"/>
      <c r="C210" s="217"/>
      <c r="D210" s="206" t="s">
        <v>168</v>
      </c>
      <c r="E210" s="218" t="s">
        <v>1</v>
      </c>
      <c r="F210" s="219" t="s">
        <v>173</v>
      </c>
      <c r="G210" s="217"/>
      <c r="H210" s="220">
        <v>245.49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168</v>
      </c>
      <c r="AU210" s="226" t="s">
        <v>82</v>
      </c>
      <c r="AV210" s="14" t="s">
        <v>166</v>
      </c>
      <c r="AW210" s="14" t="s">
        <v>30</v>
      </c>
      <c r="AX210" s="14" t="s">
        <v>80</v>
      </c>
      <c r="AY210" s="226" t="s">
        <v>159</v>
      </c>
    </row>
    <row r="211" spans="1:65" s="12" customFormat="1" ht="25.9" customHeight="1">
      <c r="B211" s="175"/>
      <c r="C211" s="176"/>
      <c r="D211" s="177" t="s">
        <v>72</v>
      </c>
      <c r="E211" s="178" t="s">
        <v>291</v>
      </c>
      <c r="F211" s="178" t="s">
        <v>292</v>
      </c>
      <c r="G211" s="176"/>
      <c r="H211" s="176"/>
      <c r="I211" s="179"/>
      <c r="J211" s="180">
        <f>BK211</f>
        <v>0</v>
      </c>
      <c r="K211" s="176"/>
      <c r="L211" s="181"/>
      <c r="M211" s="182"/>
      <c r="N211" s="183"/>
      <c r="O211" s="183"/>
      <c r="P211" s="184">
        <f>SUM(P212:P220)</f>
        <v>0</v>
      </c>
      <c r="Q211" s="183"/>
      <c r="R211" s="184">
        <f>SUM(R212:R220)</f>
        <v>0</v>
      </c>
      <c r="S211" s="183"/>
      <c r="T211" s="185">
        <f>SUM(T212:T220)</f>
        <v>0</v>
      </c>
      <c r="AR211" s="186" t="s">
        <v>166</v>
      </c>
      <c r="AT211" s="187" t="s">
        <v>72</v>
      </c>
      <c r="AU211" s="187" t="s">
        <v>73</v>
      </c>
      <c r="AY211" s="186" t="s">
        <v>159</v>
      </c>
      <c r="BK211" s="188">
        <f>SUM(BK212:BK220)</f>
        <v>0</v>
      </c>
    </row>
    <row r="212" spans="1:65" s="2" customFormat="1" ht="128.65" customHeight="1">
      <c r="A212" s="34"/>
      <c r="B212" s="35"/>
      <c r="C212" s="191" t="s">
        <v>293</v>
      </c>
      <c r="D212" s="191" t="s">
        <v>162</v>
      </c>
      <c r="E212" s="192" t="s">
        <v>298</v>
      </c>
      <c r="F212" s="193" t="s">
        <v>299</v>
      </c>
      <c r="G212" s="194" t="s">
        <v>191</v>
      </c>
      <c r="H212" s="195">
        <v>150</v>
      </c>
      <c r="I212" s="196"/>
      <c r="J212" s="197">
        <f>ROUND(I212*H212,2)</f>
        <v>0</v>
      </c>
      <c r="K212" s="193" t="s">
        <v>177</v>
      </c>
      <c r="L212" s="39"/>
      <c r="M212" s="198" t="s">
        <v>1</v>
      </c>
      <c r="N212" s="199" t="s">
        <v>38</v>
      </c>
      <c r="O212" s="71"/>
      <c r="P212" s="200">
        <f>O212*H212</f>
        <v>0</v>
      </c>
      <c r="Q212" s="200">
        <v>0</v>
      </c>
      <c r="R212" s="200">
        <f>Q212*H212</f>
        <v>0</v>
      </c>
      <c r="S212" s="200">
        <v>0</v>
      </c>
      <c r="T212" s="201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2" t="s">
        <v>300</v>
      </c>
      <c r="AT212" s="202" t="s">
        <v>162</v>
      </c>
      <c r="AU212" s="202" t="s">
        <v>80</v>
      </c>
      <c r="AY212" s="17" t="s">
        <v>159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7" t="s">
        <v>80</v>
      </c>
      <c r="BK212" s="203">
        <f>ROUND(I212*H212,2)</f>
        <v>0</v>
      </c>
      <c r="BL212" s="17" t="s">
        <v>300</v>
      </c>
      <c r="BM212" s="202" t="s">
        <v>736</v>
      </c>
    </row>
    <row r="213" spans="1:65" s="13" customFormat="1">
      <c r="B213" s="204"/>
      <c r="C213" s="205"/>
      <c r="D213" s="206" t="s">
        <v>168</v>
      </c>
      <c r="E213" s="207" t="s">
        <v>1</v>
      </c>
      <c r="F213" s="208" t="s">
        <v>623</v>
      </c>
      <c r="G213" s="205"/>
      <c r="H213" s="209">
        <v>150</v>
      </c>
      <c r="I213" s="210"/>
      <c r="J213" s="205"/>
      <c r="K213" s="205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168</v>
      </c>
      <c r="AU213" s="215" t="s">
        <v>80</v>
      </c>
      <c r="AV213" s="13" t="s">
        <v>82</v>
      </c>
      <c r="AW213" s="13" t="s">
        <v>30</v>
      </c>
      <c r="AX213" s="13" t="s">
        <v>73</v>
      </c>
      <c r="AY213" s="215" t="s">
        <v>159</v>
      </c>
    </row>
    <row r="214" spans="1:65" s="14" customFormat="1">
      <c r="B214" s="216"/>
      <c r="C214" s="217"/>
      <c r="D214" s="206" t="s">
        <v>168</v>
      </c>
      <c r="E214" s="218" t="s">
        <v>1</v>
      </c>
      <c r="F214" s="219" t="s">
        <v>173</v>
      </c>
      <c r="G214" s="217"/>
      <c r="H214" s="220">
        <v>150</v>
      </c>
      <c r="I214" s="221"/>
      <c r="J214" s="217"/>
      <c r="K214" s="217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168</v>
      </c>
      <c r="AU214" s="226" t="s">
        <v>80</v>
      </c>
      <c r="AV214" s="14" t="s">
        <v>166</v>
      </c>
      <c r="AW214" s="14" t="s">
        <v>30</v>
      </c>
      <c r="AX214" s="14" t="s">
        <v>80</v>
      </c>
      <c r="AY214" s="226" t="s">
        <v>159</v>
      </c>
    </row>
    <row r="215" spans="1:65" s="2" customFormat="1" ht="128.65" customHeight="1">
      <c r="A215" s="34"/>
      <c r="B215" s="35"/>
      <c r="C215" s="191" t="s">
        <v>297</v>
      </c>
      <c r="D215" s="191" t="s">
        <v>162</v>
      </c>
      <c r="E215" s="192" t="s">
        <v>737</v>
      </c>
      <c r="F215" s="193" t="s">
        <v>738</v>
      </c>
      <c r="G215" s="194" t="s">
        <v>191</v>
      </c>
      <c r="H215" s="195">
        <v>1499.4</v>
      </c>
      <c r="I215" s="196"/>
      <c r="J215" s="197">
        <f>ROUND(I215*H215,2)</f>
        <v>0</v>
      </c>
      <c r="K215" s="193" t="s">
        <v>177</v>
      </c>
      <c r="L215" s="39"/>
      <c r="M215" s="198" t="s">
        <v>1</v>
      </c>
      <c r="N215" s="199" t="s">
        <v>38</v>
      </c>
      <c r="O215" s="71"/>
      <c r="P215" s="200">
        <f>O215*H215</f>
        <v>0</v>
      </c>
      <c r="Q215" s="200">
        <v>0</v>
      </c>
      <c r="R215" s="200">
        <f>Q215*H215</f>
        <v>0</v>
      </c>
      <c r="S215" s="200">
        <v>0</v>
      </c>
      <c r="T215" s="201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2" t="s">
        <v>300</v>
      </c>
      <c r="AT215" s="202" t="s">
        <v>162</v>
      </c>
      <c r="AU215" s="202" t="s">
        <v>80</v>
      </c>
      <c r="AY215" s="17" t="s">
        <v>159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7" t="s">
        <v>80</v>
      </c>
      <c r="BK215" s="203">
        <f>ROUND(I215*H215,2)</f>
        <v>0</v>
      </c>
      <c r="BL215" s="17" t="s">
        <v>300</v>
      </c>
      <c r="BM215" s="202" t="s">
        <v>739</v>
      </c>
    </row>
    <row r="216" spans="1:65" s="13" customFormat="1">
      <c r="B216" s="204"/>
      <c r="C216" s="205"/>
      <c r="D216" s="206" t="s">
        <v>168</v>
      </c>
      <c r="E216" s="207" t="s">
        <v>1</v>
      </c>
      <c r="F216" s="208" t="s">
        <v>740</v>
      </c>
      <c r="G216" s="205"/>
      <c r="H216" s="209">
        <v>1499.4</v>
      </c>
      <c r="I216" s="210"/>
      <c r="J216" s="205"/>
      <c r="K216" s="205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168</v>
      </c>
      <c r="AU216" s="215" t="s">
        <v>80</v>
      </c>
      <c r="AV216" s="13" t="s">
        <v>82</v>
      </c>
      <c r="AW216" s="13" t="s">
        <v>30</v>
      </c>
      <c r="AX216" s="13" t="s">
        <v>73</v>
      </c>
      <c r="AY216" s="215" t="s">
        <v>159</v>
      </c>
    </row>
    <row r="217" spans="1:65" s="14" customFormat="1">
      <c r="B217" s="216"/>
      <c r="C217" s="217"/>
      <c r="D217" s="206" t="s">
        <v>168</v>
      </c>
      <c r="E217" s="218" t="s">
        <v>1</v>
      </c>
      <c r="F217" s="219" t="s">
        <v>173</v>
      </c>
      <c r="G217" s="217"/>
      <c r="H217" s="220">
        <v>1499.4</v>
      </c>
      <c r="I217" s="221"/>
      <c r="J217" s="217"/>
      <c r="K217" s="217"/>
      <c r="L217" s="222"/>
      <c r="M217" s="223"/>
      <c r="N217" s="224"/>
      <c r="O217" s="224"/>
      <c r="P217" s="224"/>
      <c r="Q217" s="224"/>
      <c r="R217" s="224"/>
      <c r="S217" s="224"/>
      <c r="T217" s="225"/>
      <c r="AT217" s="226" t="s">
        <v>168</v>
      </c>
      <c r="AU217" s="226" t="s">
        <v>80</v>
      </c>
      <c r="AV217" s="14" t="s">
        <v>166</v>
      </c>
      <c r="AW217" s="14" t="s">
        <v>30</v>
      </c>
      <c r="AX217" s="14" t="s">
        <v>80</v>
      </c>
      <c r="AY217" s="226" t="s">
        <v>159</v>
      </c>
    </row>
    <row r="218" spans="1:65" s="2" customFormat="1" ht="90" customHeight="1">
      <c r="A218" s="34"/>
      <c r="B218" s="35"/>
      <c r="C218" s="191" t="s">
        <v>303</v>
      </c>
      <c r="D218" s="191" t="s">
        <v>162</v>
      </c>
      <c r="E218" s="192" t="s">
        <v>310</v>
      </c>
      <c r="F218" s="193" t="s">
        <v>311</v>
      </c>
      <c r="G218" s="194" t="s">
        <v>198</v>
      </c>
      <c r="H218" s="195">
        <v>3</v>
      </c>
      <c r="I218" s="196"/>
      <c r="J218" s="197">
        <f>ROUND(I218*H218,2)</f>
        <v>0</v>
      </c>
      <c r="K218" s="193" t="s">
        <v>177</v>
      </c>
      <c r="L218" s="39"/>
      <c r="M218" s="198" t="s">
        <v>1</v>
      </c>
      <c r="N218" s="199" t="s">
        <v>38</v>
      </c>
      <c r="O218" s="71"/>
      <c r="P218" s="200">
        <f>O218*H218</f>
        <v>0</v>
      </c>
      <c r="Q218" s="200">
        <v>0</v>
      </c>
      <c r="R218" s="200">
        <f>Q218*H218</f>
        <v>0</v>
      </c>
      <c r="S218" s="200">
        <v>0</v>
      </c>
      <c r="T218" s="201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2" t="s">
        <v>300</v>
      </c>
      <c r="AT218" s="202" t="s">
        <v>162</v>
      </c>
      <c r="AU218" s="202" t="s">
        <v>80</v>
      </c>
      <c r="AY218" s="17" t="s">
        <v>159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7" t="s">
        <v>80</v>
      </c>
      <c r="BK218" s="203">
        <f>ROUND(I218*H218,2)</f>
        <v>0</v>
      </c>
      <c r="BL218" s="17" t="s">
        <v>300</v>
      </c>
      <c r="BM218" s="202" t="s">
        <v>741</v>
      </c>
    </row>
    <row r="219" spans="1:65" s="13" customFormat="1">
      <c r="B219" s="204"/>
      <c r="C219" s="205"/>
      <c r="D219" s="206" t="s">
        <v>168</v>
      </c>
      <c r="E219" s="207" t="s">
        <v>1</v>
      </c>
      <c r="F219" s="208" t="s">
        <v>99</v>
      </c>
      <c r="G219" s="205"/>
      <c r="H219" s="209">
        <v>3</v>
      </c>
      <c r="I219" s="210"/>
      <c r="J219" s="205"/>
      <c r="K219" s="205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168</v>
      </c>
      <c r="AU219" s="215" t="s">
        <v>80</v>
      </c>
      <c r="AV219" s="13" t="s">
        <v>82</v>
      </c>
      <c r="AW219" s="13" t="s">
        <v>30</v>
      </c>
      <c r="AX219" s="13" t="s">
        <v>73</v>
      </c>
      <c r="AY219" s="215" t="s">
        <v>159</v>
      </c>
    </row>
    <row r="220" spans="1:65" s="14" customFormat="1">
      <c r="B220" s="216"/>
      <c r="C220" s="217"/>
      <c r="D220" s="206" t="s">
        <v>168</v>
      </c>
      <c r="E220" s="218" t="s">
        <v>1</v>
      </c>
      <c r="F220" s="219" t="s">
        <v>173</v>
      </c>
      <c r="G220" s="217"/>
      <c r="H220" s="220">
        <v>3</v>
      </c>
      <c r="I220" s="221"/>
      <c r="J220" s="217"/>
      <c r="K220" s="217"/>
      <c r="L220" s="222"/>
      <c r="M220" s="247"/>
      <c r="N220" s="248"/>
      <c r="O220" s="248"/>
      <c r="P220" s="248"/>
      <c r="Q220" s="248"/>
      <c r="R220" s="248"/>
      <c r="S220" s="248"/>
      <c r="T220" s="249"/>
      <c r="AT220" s="226" t="s">
        <v>168</v>
      </c>
      <c r="AU220" s="226" t="s">
        <v>80</v>
      </c>
      <c r="AV220" s="14" t="s">
        <v>166</v>
      </c>
      <c r="AW220" s="14" t="s">
        <v>30</v>
      </c>
      <c r="AX220" s="14" t="s">
        <v>80</v>
      </c>
      <c r="AY220" s="226" t="s">
        <v>159</v>
      </c>
    </row>
    <row r="221" spans="1:65" s="2" customFormat="1" ht="6.95" customHeight="1">
      <c r="A221" s="34"/>
      <c r="B221" s="54"/>
      <c r="C221" s="55"/>
      <c r="D221" s="55"/>
      <c r="E221" s="55"/>
      <c r="F221" s="55"/>
      <c r="G221" s="55"/>
      <c r="H221" s="55"/>
      <c r="I221" s="55"/>
      <c r="J221" s="55"/>
      <c r="K221" s="55"/>
      <c r="L221" s="39"/>
      <c r="M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</row>
  </sheetData>
  <sheetProtection algorithmName="SHA-512" hashValue="9U9T+jwEHisvIkTBReoFTeth4M3VZlFBWstzg2R/W5oQ8YPN5ZIM9WhawTyTA5qsNotk+qSdZxnikzXJRIy0RQ==" saltValue="VEoaxrnHfGYCP7UoipzAJg==" spinCount="100000" sheet="1" objects="1" scenarios="1" formatColumns="0" formatRows="0" autoFilter="0"/>
  <autoFilter ref="C126:K220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8"/>
  <sheetViews>
    <sheetView showGridLines="0" topLeftCell="A123" workbookViewId="0">
      <selection activeCell="I136" sqref="I13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103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131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8" t="str">
        <f>'Rekapitulace stavby'!K6</f>
        <v>14 - Oprava trati v úseku Kralupy - Velvary</v>
      </c>
      <c r="F7" s="309"/>
      <c r="G7" s="309"/>
      <c r="H7" s="309"/>
      <c r="L7" s="20"/>
    </row>
    <row r="8" spans="1:46" ht="12.75">
      <c r="B8" s="20"/>
      <c r="D8" s="119" t="s">
        <v>132</v>
      </c>
      <c r="L8" s="20"/>
    </row>
    <row r="9" spans="1:46" s="1" customFormat="1" ht="23.25" customHeight="1">
      <c r="B9" s="20"/>
      <c r="E9" s="308" t="s">
        <v>133</v>
      </c>
      <c r="F9" s="288"/>
      <c r="G9" s="288"/>
      <c r="H9" s="288"/>
      <c r="L9" s="20"/>
    </row>
    <row r="10" spans="1:46" s="1" customFormat="1" ht="12" customHeight="1">
      <c r="B10" s="20"/>
      <c r="D10" s="119" t="s">
        <v>134</v>
      </c>
      <c r="L10" s="20"/>
    </row>
    <row r="11" spans="1:46" s="2" customFormat="1" ht="16.5" customHeight="1">
      <c r="A11" s="34"/>
      <c r="B11" s="39"/>
      <c r="C11" s="34"/>
      <c r="D11" s="34"/>
      <c r="E11" s="316" t="s">
        <v>682</v>
      </c>
      <c r="F11" s="310"/>
      <c r="G11" s="310"/>
      <c r="H11" s="310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683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11" t="s">
        <v>742</v>
      </c>
      <c r="F13" s="310"/>
      <c r="G13" s="310"/>
      <c r="H13" s="310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10" t="s">
        <v>1</v>
      </c>
      <c r="G15" s="34"/>
      <c r="H15" s="34"/>
      <c r="I15" s="119" t="s">
        <v>19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10" t="s">
        <v>21</v>
      </c>
      <c r="G16" s="34"/>
      <c r="H16" s="34"/>
      <c r="I16" s="119" t="s">
        <v>22</v>
      </c>
      <c r="J16" s="120" t="str">
        <f>'Rekapitulace stavby'!AN8</f>
        <v>8. 3. 2021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10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tr">
        <f>IF('Rekapitulace stavby'!E11="","",'Rekapitulace stavby'!E11)</f>
        <v xml:space="preserve"> </v>
      </c>
      <c r="F19" s="34"/>
      <c r="G19" s="34"/>
      <c r="H19" s="34"/>
      <c r="I19" s="119" t="s">
        <v>26</v>
      </c>
      <c r="J19" s="110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27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12" t="str">
        <f>'Rekapitulace stavby'!E14</f>
        <v>Vyplň údaj</v>
      </c>
      <c r="F22" s="313"/>
      <c r="G22" s="313"/>
      <c r="H22" s="313"/>
      <c r="I22" s="119" t="s">
        <v>26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29</v>
      </c>
      <c r="E24" s="34"/>
      <c r="F24" s="34"/>
      <c r="G24" s="34"/>
      <c r="H24" s="34"/>
      <c r="I24" s="119" t="s">
        <v>25</v>
      </c>
      <c r="J24" s="110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tr">
        <f>IF('Rekapitulace stavby'!E17="","",'Rekapitulace stavby'!E17)</f>
        <v xml:space="preserve"> </v>
      </c>
      <c r="F25" s="34"/>
      <c r="G25" s="34"/>
      <c r="H25" s="34"/>
      <c r="I25" s="119" t="s">
        <v>26</v>
      </c>
      <c r="J25" s="110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31</v>
      </c>
      <c r="E27" s="34"/>
      <c r="F27" s="34"/>
      <c r="G27" s="34"/>
      <c r="H27" s="34"/>
      <c r="I27" s="119" t="s">
        <v>25</v>
      </c>
      <c r="J27" s="110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tr">
        <f>IF('Rekapitulace stavby'!E20="","",'Rekapitulace stavby'!E20)</f>
        <v xml:space="preserve"> </v>
      </c>
      <c r="F28" s="34"/>
      <c r="G28" s="34"/>
      <c r="H28" s="34"/>
      <c r="I28" s="119" t="s">
        <v>26</v>
      </c>
      <c r="J28" s="110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1"/>
      <c r="B31" s="122"/>
      <c r="C31" s="121"/>
      <c r="D31" s="121"/>
      <c r="E31" s="314" t="s">
        <v>1</v>
      </c>
      <c r="F31" s="314"/>
      <c r="G31" s="314"/>
      <c r="H31" s="314"/>
      <c r="I31" s="121"/>
      <c r="J31" s="121"/>
      <c r="K31" s="121"/>
      <c r="L31" s="12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5" t="s">
        <v>33</v>
      </c>
      <c r="E34" s="34"/>
      <c r="F34" s="34"/>
      <c r="G34" s="34"/>
      <c r="H34" s="34"/>
      <c r="I34" s="34"/>
      <c r="J34" s="126">
        <f>ROUND(J127,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4"/>
      <c r="E35" s="124"/>
      <c r="F35" s="124"/>
      <c r="G35" s="124"/>
      <c r="H35" s="124"/>
      <c r="I35" s="124"/>
      <c r="J35" s="124"/>
      <c r="K35" s="12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7" t="s">
        <v>35</v>
      </c>
      <c r="G36" s="34"/>
      <c r="H36" s="34"/>
      <c r="I36" s="127" t="s">
        <v>34</v>
      </c>
      <c r="J36" s="127" t="s">
        <v>36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8" t="s">
        <v>37</v>
      </c>
      <c r="E37" s="119" t="s">
        <v>38</v>
      </c>
      <c r="F37" s="129">
        <f>ROUND((SUM(BE127:BE167)),  2)</f>
        <v>0</v>
      </c>
      <c r="G37" s="34"/>
      <c r="H37" s="34"/>
      <c r="I37" s="130">
        <v>0.21</v>
      </c>
      <c r="J37" s="129">
        <f>ROUND(((SUM(BE127:BE167))*I37),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39</v>
      </c>
      <c r="F38" s="129">
        <f>ROUND((SUM(BF127:BF167)),  2)</f>
        <v>0</v>
      </c>
      <c r="G38" s="34"/>
      <c r="H38" s="34"/>
      <c r="I38" s="130">
        <v>0.15</v>
      </c>
      <c r="J38" s="129">
        <f>ROUND(((SUM(BF127:BF167))*I38),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40</v>
      </c>
      <c r="F39" s="129">
        <f>ROUND((SUM(BG127:BG167)),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41</v>
      </c>
      <c r="F40" s="129">
        <f>ROUND((SUM(BH127:BH167)),  2)</f>
        <v>0</v>
      </c>
      <c r="G40" s="34"/>
      <c r="H40" s="34"/>
      <c r="I40" s="130">
        <v>0.15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42</v>
      </c>
      <c r="F41" s="129">
        <f>ROUND((SUM(BI127:BI167)),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43</v>
      </c>
      <c r="E43" s="133"/>
      <c r="F43" s="133"/>
      <c r="G43" s="134" t="s">
        <v>44</v>
      </c>
      <c r="H43" s="135" t="s">
        <v>45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136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06" t="str">
        <f>E7</f>
        <v>14 - Oprava trati v úseku Kralupy - Velvary</v>
      </c>
      <c r="F85" s="307"/>
      <c r="G85" s="307"/>
      <c r="H85" s="30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23.25" customHeight="1">
      <c r="B87" s="21"/>
      <c r="C87" s="22"/>
      <c r="D87" s="22"/>
      <c r="E87" s="306" t="s">
        <v>133</v>
      </c>
      <c r="F87" s="273"/>
      <c r="G87" s="273"/>
      <c r="H87" s="273"/>
      <c r="I87" s="22"/>
      <c r="J87" s="22"/>
      <c r="K87" s="22"/>
      <c r="L87" s="20"/>
    </row>
    <row r="88" spans="1:31" s="1" customFormat="1" ht="12" customHeight="1">
      <c r="B88" s="21"/>
      <c r="C88" s="29" t="s">
        <v>134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15" t="s">
        <v>682</v>
      </c>
      <c r="F89" s="305"/>
      <c r="G89" s="305"/>
      <c r="H89" s="30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683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63" t="str">
        <f>E13</f>
        <v>02 - P2101</v>
      </c>
      <c r="F91" s="305"/>
      <c r="G91" s="305"/>
      <c r="H91" s="305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8. 3. 2021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29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27</v>
      </c>
      <c r="D96" s="36"/>
      <c r="E96" s="36"/>
      <c r="F96" s="27" t="str">
        <f>IF(E22="","",E22)</f>
        <v>Vyplň údaj</v>
      </c>
      <c r="G96" s="36"/>
      <c r="H96" s="36"/>
      <c r="I96" s="29" t="s">
        <v>31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137</v>
      </c>
      <c r="D98" s="150"/>
      <c r="E98" s="150"/>
      <c r="F98" s="150"/>
      <c r="G98" s="150"/>
      <c r="H98" s="150"/>
      <c r="I98" s="150"/>
      <c r="J98" s="151" t="s">
        <v>138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139</v>
      </c>
      <c r="D100" s="36"/>
      <c r="E100" s="36"/>
      <c r="F100" s="36"/>
      <c r="G100" s="36"/>
      <c r="H100" s="36"/>
      <c r="I100" s="36"/>
      <c r="J100" s="84">
        <f>J127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140</v>
      </c>
    </row>
    <row r="101" spans="1:47" s="9" customFormat="1" ht="24.95" customHeight="1">
      <c r="B101" s="153"/>
      <c r="C101" s="154"/>
      <c r="D101" s="155" t="s">
        <v>141</v>
      </c>
      <c r="E101" s="156"/>
      <c r="F101" s="156"/>
      <c r="G101" s="156"/>
      <c r="H101" s="156"/>
      <c r="I101" s="156"/>
      <c r="J101" s="157">
        <f>J128</f>
        <v>0</v>
      </c>
      <c r="K101" s="154"/>
      <c r="L101" s="158"/>
    </row>
    <row r="102" spans="1:47" s="10" customFormat="1" ht="19.899999999999999" customHeight="1">
      <c r="B102" s="159"/>
      <c r="C102" s="104"/>
      <c r="D102" s="160" t="s">
        <v>142</v>
      </c>
      <c r="E102" s="161"/>
      <c r="F102" s="161"/>
      <c r="G102" s="161"/>
      <c r="H102" s="161"/>
      <c r="I102" s="161"/>
      <c r="J102" s="162">
        <f>J129</f>
        <v>0</v>
      </c>
      <c r="K102" s="104"/>
      <c r="L102" s="163"/>
    </row>
    <row r="103" spans="1:47" s="9" customFormat="1" ht="24.95" customHeight="1">
      <c r="B103" s="153"/>
      <c r="C103" s="154"/>
      <c r="D103" s="155" t="s">
        <v>143</v>
      </c>
      <c r="E103" s="156"/>
      <c r="F103" s="156"/>
      <c r="G103" s="156"/>
      <c r="H103" s="156"/>
      <c r="I103" s="156"/>
      <c r="J103" s="157">
        <f>J154</f>
        <v>0</v>
      </c>
      <c r="K103" s="154"/>
      <c r="L103" s="158"/>
    </row>
    <row r="104" spans="1:47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47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>
      <c r="A110" s="34"/>
      <c r="B110" s="35"/>
      <c r="C110" s="23" t="s">
        <v>144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6.5" customHeight="1">
      <c r="A113" s="34"/>
      <c r="B113" s="35"/>
      <c r="C113" s="36"/>
      <c r="D113" s="36"/>
      <c r="E113" s="306" t="str">
        <f>E7</f>
        <v>14 - Oprava trati v úseku Kralupy - Velvary</v>
      </c>
      <c r="F113" s="307"/>
      <c r="G113" s="307"/>
      <c r="H113" s="307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1" customFormat="1" ht="12" customHeight="1">
      <c r="B114" s="21"/>
      <c r="C114" s="29" t="s">
        <v>132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pans="1:63" s="1" customFormat="1" ht="23.25" customHeight="1">
      <c r="B115" s="21"/>
      <c r="C115" s="22"/>
      <c r="D115" s="22"/>
      <c r="E115" s="306" t="s">
        <v>133</v>
      </c>
      <c r="F115" s="273"/>
      <c r="G115" s="273"/>
      <c r="H115" s="273"/>
      <c r="I115" s="22"/>
      <c r="J115" s="22"/>
      <c r="K115" s="22"/>
      <c r="L115" s="20"/>
    </row>
    <row r="116" spans="1:63" s="1" customFormat="1" ht="12" customHeight="1">
      <c r="B116" s="21"/>
      <c r="C116" s="29" t="s">
        <v>134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15" t="s">
        <v>682</v>
      </c>
      <c r="F117" s="305"/>
      <c r="G117" s="305"/>
      <c r="H117" s="305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683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3" t="str">
        <f>E13</f>
        <v>02 - P2101</v>
      </c>
      <c r="F119" s="305"/>
      <c r="G119" s="305"/>
      <c r="H119" s="305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F16</f>
        <v xml:space="preserve"> </v>
      </c>
      <c r="G121" s="36"/>
      <c r="H121" s="36"/>
      <c r="I121" s="29" t="s">
        <v>22</v>
      </c>
      <c r="J121" s="66" t="str">
        <f>IF(J16="","",J16)</f>
        <v>8. 3. 2021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E19</f>
        <v xml:space="preserve"> </v>
      </c>
      <c r="G123" s="36"/>
      <c r="H123" s="36"/>
      <c r="I123" s="29" t="s">
        <v>29</v>
      </c>
      <c r="J123" s="32" t="str">
        <f>E25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27</v>
      </c>
      <c r="D124" s="36"/>
      <c r="E124" s="36"/>
      <c r="F124" s="27" t="str">
        <f>IF(E22="","",E22)</f>
        <v>Vyplň údaj</v>
      </c>
      <c r="G124" s="36"/>
      <c r="H124" s="36"/>
      <c r="I124" s="29" t="s">
        <v>31</v>
      </c>
      <c r="J124" s="32" t="str">
        <f>E28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64"/>
      <c r="B126" s="165"/>
      <c r="C126" s="166" t="s">
        <v>145</v>
      </c>
      <c r="D126" s="167" t="s">
        <v>58</v>
      </c>
      <c r="E126" s="167" t="s">
        <v>54</v>
      </c>
      <c r="F126" s="167" t="s">
        <v>55</v>
      </c>
      <c r="G126" s="167" t="s">
        <v>146</v>
      </c>
      <c r="H126" s="167" t="s">
        <v>147</v>
      </c>
      <c r="I126" s="167" t="s">
        <v>148</v>
      </c>
      <c r="J126" s="167" t="s">
        <v>138</v>
      </c>
      <c r="K126" s="168" t="s">
        <v>149</v>
      </c>
      <c r="L126" s="169"/>
      <c r="M126" s="75" t="s">
        <v>1</v>
      </c>
      <c r="N126" s="76" t="s">
        <v>37</v>
      </c>
      <c r="O126" s="76" t="s">
        <v>150</v>
      </c>
      <c r="P126" s="76" t="s">
        <v>151</v>
      </c>
      <c r="Q126" s="76" t="s">
        <v>152</v>
      </c>
      <c r="R126" s="76" t="s">
        <v>153</v>
      </c>
      <c r="S126" s="76" t="s">
        <v>154</v>
      </c>
      <c r="T126" s="77" t="s">
        <v>155</v>
      </c>
      <c r="U126" s="164"/>
      <c r="V126" s="164"/>
      <c r="W126" s="164"/>
      <c r="X126" s="164"/>
      <c r="Y126" s="164"/>
      <c r="Z126" s="164"/>
      <c r="AA126" s="164"/>
      <c r="AB126" s="164"/>
      <c r="AC126" s="164"/>
      <c r="AD126" s="164"/>
      <c r="AE126" s="164"/>
    </row>
    <row r="127" spans="1:63" s="2" customFormat="1" ht="22.9" customHeight="1">
      <c r="A127" s="34"/>
      <c r="B127" s="35"/>
      <c r="C127" s="82" t="s">
        <v>156</v>
      </c>
      <c r="D127" s="36"/>
      <c r="E127" s="36"/>
      <c r="F127" s="36"/>
      <c r="G127" s="36"/>
      <c r="H127" s="36"/>
      <c r="I127" s="36"/>
      <c r="J127" s="170">
        <f>BK127</f>
        <v>0</v>
      </c>
      <c r="K127" s="36"/>
      <c r="L127" s="39"/>
      <c r="M127" s="78"/>
      <c r="N127" s="171"/>
      <c r="O127" s="79"/>
      <c r="P127" s="172">
        <f>P128+P154</f>
        <v>0</v>
      </c>
      <c r="Q127" s="79"/>
      <c r="R127" s="172">
        <f>R128+R154</f>
        <v>14.149999999999999</v>
      </c>
      <c r="S127" s="79"/>
      <c r="T127" s="173">
        <f>T128+T154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72</v>
      </c>
      <c r="AU127" s="17" t="s">
        <v>140</v>
      </c>
      <c r="BK127" s="174">
        <f>BK128+BK154</f>
        <v>0</v>
      </c>
    </row>
    <row r="128" spans="1:63" s="12" customFormat="1" ht="25.9" customHeight="1">
      <c r="B128" s="175"/>
      <c r="C128" s="176"/>
      <c r="D128" s="177" t="s">
        <v>72</v>
      </c>
      <c r="E128" s="178" t="s">
        <v>157</v>
      </c>
      <c r="F128" s="178" t="s">
        <v>158</v>
      </c>
      <c r="G128" s="176"/>
      <c r="H128" s="176"/>
      <c r="I128" s="179"/>
      <c r="J128" s="180">
        <f>BK128</f>
        <v>0</v>
      </c>
      <c r="K128" s="176"/>
      <c r="L128" s="181"/>
      <c r="M128" s="182"/>
      <c r="N128" s="183"/>
      <c r="O128" s="183"/>
      <c r="P128" s="184">
        <f>P129</f>
        <v>0</v>
      </c>
      <c r="Q128" s="183"/>
      <c r="R128" s="184">
        <f>R129</f>
        <v>14.149999999999999</v>
      </c>
      <c r="S128" s="183"/>
      <c r="T128" s="185">
        <f>T129</f>
        <v>0</v>
      </c>
      <c r="AR128" s="186" t="s">
        <v>80</v>
      </c>
      <c r="AT128" s="187" t="s">
        <v>72</v>
      </c>
      <c r="AU128" s="187" t="s">
        <v>73</v>
      </c>
      <c r="AY128" s="186" t="s">
        <v>159</v>
      </c>
      <c r="BK128" s="188">
        <f>BK129</f>
        <v>0</v>
      </c>
    </row>
    <row r="129" spans="1:65" s="12" customFormat="1" ht="22.9" customHeight="1">
      <c r="B129" s="175"/>
      <c r="C129" s="176"/>
      <c r="D129" s="177" t="s">
        <v>72</v>
      </c>
      <c r="E129" s="189" t="s">
        <v>160</v>
      </c>
      <c r="F129" s="189" t="s">
        <v>161</v>
      </c>
      <c r="G129" s="176"/>
      <c r="H129" s="176"/>
      <c r="I129" s="179"/>
      <c r="J129" s="190">
        <f>BK129</f>
        <v>0</v>
      </c>
      <c r="K129" s="176"/>
      <c r="L129" s="181"/>
      <c r="M129" s="182"/>
      <c r="N129" s="183"/>
      <c r="O129" s="183"/>
      <c r="P129" s="184">
        <f>SUM(P130:P153)</f>
        <v>0</v>
      </c>
      <c r="Q129" s="183"/>
      <c r="R129" s="184">
        <f>SUM(R130:R153)</f>
        <v>14.149999999999999</v>
      </c>
      <c r="S129" s="183"/>
      <c r="T129" s="185">
        <f>SUM(T130:T153)</f>
        <v>0</v>
      </c>
      <c r="AR129" s="186" t="s">
        <v>80</v>
      </c>
      <c r="AT129" s="187" t="s">
        <v>72</v>
      </c>
      <c r="AU129" s="187" t="s">
        <v>80</v>
      </c>
      <c r="AY129" s="186" t="s">
        <v>159</v>
      </c>
      <c r="BK129" s="188">
        <f>SUM(BK130:BK153)</f>
        <v>0</v>
      </c>
    </row>
    <row r="130" spans="1:65" s="2" customFormat="1" ht="48">
      <c r="A130" s="34"/>
      <c r="B130" s="35"/>
      <c r="C130" s="191" t="s">
        <v>80</v>
      </c>
      <c r="D130" s="191" t="s">
        <v>162</v>
      </c>
      <c r="E130" s="192" t="s">
        <v>743</v>
      </c>
      <c r="F130" s="193" t="s">
        <v>744</v>
      </c>
      <c r="G130" s="194" t="s">
        <v>229</v>
      </c>
      <c r="H130" s="195">
        <v>8</v>
      </c>
      <c r="I130" s="196"/>
      <c r="J130" s="197">
        <f>ROUND(I130*H130,2)</f>
        <v>0</v>
      </c>
      <c r="K130" s="193" t="s">
        <v>177</v>
      </c>
      <c r="L130" s="39"/>
      <c r="M130" s="198" t="s">
        <v>1</v>
      </c>
      <c r="N130" s="199" t="s">
        <v>38</v>
      </c>
      <c r="O130" s="71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2" t="s">
        <v>166</v>
      </c>
      <c r="AT130" s="202" t="s">
        <v>162</v>
      </c>
      <c r="AU130" s="202" t="s">
        <v>82</v>
      </c>
      <c r="AY130" s="17" t="s">
        <v>159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7" t="s">
        <v>80</v>
      </c>
      <c r="BK130" s="203">
        <f>ROUND(I130*H130,2)</f>
        <v>0</v>
      </c>
      <c r="BL130" s="17" t="s">
        <v>166</v>
      </c>
      <c r="BM130" s="202" t="s">
        <v>745</v>
      </c>
    </row>
    <row r="131" spans="1:65" s="13" customFormat="1">
      <c r="B131" s="204"/>
      <c r="C131" s="205"/>
      <c r="D131" s="206" t="s">
        <v>168</v>
      </c>
      <c r="E131" s="207" t="s">
        <v>1</v>
      </c>
      <c r="F131" s="208" t="s">
        <v>648</v>
      </c>
      <c r="G131" s="205"/>
      <c r="H131" s="209">
        <v>8</v>
      </c>
      <c r="I131" s="210"/>
      <c r="J131" s="205"/>
      <c r="K131" s="205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168</v>
      </c>
      <c r="AU131" s="215" t="s">
        <v>82</v>
      </c>
      <c r="AV131" s="13" t="s">
        <v>82</v>
      </c>
      <c r="AW131" s="13" t="s">
        <v>30</v>
      </c>
      <c r="AX131" s="13" t="s">
        <v>73</v>
      </c>
      <c r="AY131" s="215" t="s">
        <v>159</v>
      </c>
    </row>
    <row r="132" spans="1:65" s="14" customFormat="1">
      <c r="B132" s="216"/>
      <c r="C132" s="217"/>
      <c r="D132" s="206" t="s">
        <v>168</v>
      </c>
      <c r="E132" s="218" t="s">
        <v>1</v>
      </c>
      <c r="F132" s="219" t="s">
        <v>173</v>
      </c>
      <c r="G132" s="217"/>
      <c r="H132" s="220">
        <v>8</v>
      </c>
      <c r="I132" s="221"/>
      <c r="J132" s="217"/>
      <c r="K132" s="217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168</v>
      </c>
      <c r="AU132" s="226" t="s">
        <v>82</v>
      </c>
      <c r="AV132" s="14" t="s">
        <v>166</v>
      </c>
      <c r="AW132" s="14" t="s">
        <v>30</v>
      </c>
      <c r="AX132" s="14" t="s">
        <v>80</v>
      </c>
      <c r="AY132" s="226" t="s">
        <v>159</v>
      </c>
    </row>
    <row r="133" spans="1:65" s="2" customFormat="1" ht="36">
      <c r="A133" s="34"/>
      <c r="B133" s="35"/>
      <c r="C133" s="191" t="s">
        <v>82</v>
      </c>
      <c r="D133" s="191" t="s">
        <v>162</v>
      </c>
      <c r="E133" s="192" t="s">
        <v>746</v>
      </c>
      <c r="F133" s="193" t="s">
        <v>747</v>
      </c>
      <c r="G133" s="194" t="s">
        <v>229</v>
      </c>
      <c r="H133" s="195">
        <v>20</v>
      </c>
      <c r="I133" s="196"/>
      <c r="J133" s="197">
        <f>ROUND(I133*H133,2)</f>
        <v>0</v>
      </c>
      <c r="K133" s="193" t="s">
        <v>177</v>
      </c>
      <c r="L133" s="39"/>
      <c r="M133" s="198" t="s">
        <v>1</v>
      </c>
      <c r="N133" s="199" t="s">
        <v>38</v>
      </c>
      <c r="O133" s="71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2" t="s">
        <v>166</v>
      </c>
      <c r="AT133" s="202" t="s">
        <v>162</v>
      </c>
      <c r="AU133" s="202" t="s">
        <v>82</v>
      </c>
      <c r="AY133" s="17" t="s">
        <v>159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7" t="s">
        <v>80</v>
      </c>
      <c r="BK133" s="203">
        <f>ROUND(I133*H133,2)</f>
        <v>0</v>
      </c>
      <c r="BL133" s="17" t="s">
        <v>166</v>
      </c>
      <c r="BM133" s="202" t="s">
        <v>748</v>
      </c>
    </row>
    <row r="134" spans="1:65" s="13" customFormat="1">
      <c r="B134" s="204"/>
      <c r="C134" s="205"/>
      <c r="D134" s="206" t="s">
        <v>168</v>
      </c>
      <c r="E134" s="207" t="s">
        <v>1</v>
      </c>
      <c r="F134" s="208" t="s">
        <v>267</v>
      </c>
      <c r="G134" s="205"/>
      <c r="H134" s="209">
        <v>20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168</v>
      </c>
      <c r="AU134" s="215" t="s">
        <v>82</v>
      </c>
      <c r="AV134" s="13" t="s">
        <v>82</v>
      </c>
      <c r="AW134" s="13" t="s">
        <v>30</v>
      </c>
      <c r="AX134" s="13" t="s">
        <v>73</v>
      </c>
      <c r="AY134" s="215" t="s">
        <v>159</v>
      </c>
    </row>
    <row r="135" spans="1:65" s="14" customFormat="1">
      <c r="B135" s="216"/>
      <c r="C135" s="217"/>
      <c r="D135" s="206" t="s">
        <v>168</v>
      </c>
      <c r="E135" s="218" t="s">
        <v>1</v>
      </c>
      <c r="F135" s="219" t="s">
        <v>173</v>
      </c>
      <c r="G135" s="217"/>
      <c r="H135" s="220">
        <v>20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168</v>
      </c>
      <c r="AU135" s="226" t="s">
        <v>82</v>
      </c>
      <c r="AV135" s="14" t="s">
        <v>166</v>
      </c>
      <c r="AW135" s="14" t="s">
        <v>30</v>
      </c>
      <c r="AX135" s="14" t="s">
        <v>80</v>
      </c>
      <c r="AY135" s="226" t="s">
        <v>159</v>
      </c>
    </row>
    <row r="136" spans="1:65" s="2" customFormat="1" ht="55.5" customHeight="1">
      <c r="A136" s="34"/>
      <c r="B136" s="35"/>
      <c r="C136" s="191" t="s">
        <v>99</v>
      </c>
      <c r="D136" s="191" t="s">
        <v>162</v>
      </c>
      <c r="E136" s="192" t="s">
        <v>749</v>
      </c>
      <c r="F136" s="193" t="s">
        <v>750</v>
      </c>
      <c r="G136" s="194" t="s">
        <v>165</v>
      </c>
      <c r="H136" s="195">
        <v>16</v>
      </c>
      <c r="I136" s="196"/>
      <c r="J136" s="197">
        <f>ROUND(I136*H136,2)</f>
        <v>0</v>
      </c>
      <c r="K136" s="193" t="s">
        <v>177</v>
      </c>
      <c r="L136" s="39"/>
      <c r="M136" s="198" t="s">
        <v>1</v>
      </c>
      <c r="N136" s="199" t="s">
        <v>38</v>
      </c>
      <c r="O136" s="71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2" t="s">
        <v>166</v>
      </c>
      <c r="AT136" s="202" t="s">
        <v>162</v>
      </c>
      <c r="AU136" s="202" t="s">
        <v>82</v>
      </c>
      <c r="AY136" s="17" t="s">
        <v>159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" t="s">
        <v>80</v>
      </c>
      <c r="BK136" s="203">
        <f>ROUND(I136*H136,2)</f>
        <v>0</v>
      </c>
      <c r="BL136" s="17" t="s">
        <v>166</v>
      </c>
      <c r="BM136" s="202" t="s">
        <v>751</v>
      </c>
    </row>
    <row r="137" spans="1:65" s="13" customFormat="1">
      <c r="B137" s="204"/>
      <c r="C137" s="205"/>
      <c r="D137" s="206" t="s">
        <v>168</v>
      </c>
      <c r="E137" s="207" t="s">
        <v>1</v>
      </c>
      <c r="F137" s="208" t="s">
        <v>752</v>
      </c>
      <c r="G137" s="205"/>
      <c r="H137" s="209">
        <v>16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168</v>
      </c>
      <c r="AU137" s="215" t="s">
        <v>82</v>
      </c>
      <c r="AV137" s="13" t="s">
        <v>82</v>
      </c>
      <c r="AW137" s="13" t="s">
        <v>30</v>
      </c>
      <c r="AX137" s="13" t="s">
        <v>73</v>
      </c>
      <c r="AY137" s="215" t="s">
        <v>159</v>
      </c>
    </row>
    <row r="138" spans="1:65" s="14" customFormat="1">
      <c r="B138" s="216"/>
      <c r="C138" s="217"/>
      <c r="D138" s="206" t="s">
        <v>168</v>
      </c>
      <c r="E138" s="218" t="s">
        <v>1</v>
      </c>
      <c r="F138" s="219" t="s">
        <v>173</v>
      </c>
      <c r="G138" s="217"/>
      <c r="H138" s="220">
        <v>16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168</v>
      </c>
      <c r="AU138" s="226" t="s">
        <v>82</v>
      </c>
      <c r="AV138" s="14" t="s">
        <v>166</v>
      </c>
      <c r="AW138" s="14" t="s">
        <v>30</v>
      </c>
      <c r="AX138" s="14" t="s">
        <v>80</v>
      </c>
      <c r="AY138" s="226" t="s">
        <v>159</v>
      </c>
    </row>
    <row r="139" spans="1:65" s="2" customFormat="1" ht="48">
      <c r="A139" s="34"/>
      <c r="B139" s="35"/>
      <c r="C139" s="191" t="s">
        <v>166</v>
      </c>
      <c r="D139" s="191" t="s">
        <v>162</v>
      </c>
      <c r="E139" s="192" t="s">
        <v>753</v>
      </c>
      <c r="F139" s="193" t="s">
        <v>754</v>
      </c>
      <c r="G139" s="194" t="s">
        <v>229</v>
      </c>
      <c r="H139" s="195">
        <v>6</v>
      </c>
      <c r="I139" s="196"/>
      <c r="J139" s="197">
        <f>ROUND(I139*H139,2)</f>
        <v>0</v>
      </c>
      <c r="K139" s="193" t="s">
        <v>177</v>
      </c>
      <c r="L139" s="39"/>
      <c r="M139" s="198" t="s">
        <v>1</v>
      </c>
      <c r="N139" s="199" t="s">
        <v>38</v>
      </c>
      <c r="O139" s="71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2" t="s">
        <v>166</v>
      </c>
      <c r="AT139" s="202" t="s">
        <v>162</v>
      </c>
      <c r="AU139" s="202" t="s">
        <v>82</v>
      </c>
      <c r="AY139" s="17" t="s">
        <v>159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" t="s">
        <v>80</v>
      </c>
      <c r="BK139" s="203">
        <f>ROUND(I139*H139,2)</f>
        <v>0</v>
      </c>
      <c r="BL139" s="17" t="s">
        <v>166</v>
      </c>
      <c r="BM139" s="202" t="s">
        <v>755</v>
      </c>
    </row>
    <row r="140" spans="1:65" s="13" customFormat="1">
      <c r="B140" s="204"/>
      <c r="C140" s="205"/>
      <c r="D140" s="206" t="s">
        <v>168</v>
      </c>
      <c r="E140" s="207" t="s">
        <v>1</v>
      </c>
      <c r="F140" s="208" t="s">
        <v>195</v>
      </c>
      <c r="G140" s="205"/>
      <c r="H140" s="209">
        <v>6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168</v>
      </c>
      <c r="AU140" s="215" t="s">
        <v>82</v>
      </c>
      <c r="AV140" s="13" t="s">
        <v>82</v>
      </c>
      <c r="AW140" s="13" t="s">
        <v>30</v>
      </c>
      <c r="AX140" s="13" t="s">
        <v>73</v>
      </c>
      <c r="AY140" s="215" t="s">
        <v>159</v>
      </c>
    </row>
    <row r="141" spans="1:65" s="14" customFormat="1">
      <c r="B141" s="216"/>
      <c r="C141" s="217"/>
      <c r="D141" s="206" t="s">
        <v>168</v>
      </c>
      <c r="E141" s="218" t="s">
        <v>1</v>
      </c>
      <c r="F141" s="219" t="s">
        <v>173</v>
      </c>
      <c r="G141" s="217"/>
      <c r="H141" s="220">
        <v>6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168</v>
      </c>
      <c r="AU141" s="226" t="s">
        <v>82</v>
      </c>
      <c r="AV141" s="14" t="s">
        <v>166</v>
      </c>
      <c r="AW141" s="14" t="s">
        <v>30</v>
      </c>
      <c r="AX141" s="14" t="s">
        <v>80</v>
      </c>
      <c r="AY141" s="226" t="s">
        <v>159</v>
      </c>
    </row>
    <row r="142" spans="1:65" s="2" customFormat="1" ht="16.5" customHeight="1">
      <c r="A142" s="34"/>
      <c r="B142" s="35"/>
      <c r="C142" s="227" t="s">
        <v>160</v>
      </c>
      <c r="D142" s="227" t="s">
        <v>188</v>
      </c>
      <c r="E142" s="228" t="s">
        <v>756</v>
      </c>
      <c r="F142" s="229" t="s">
        <v>757</v>
      </c>
      <c r="G142" s="230" t="s">
        <v>198</v>
      </c>
      <c r="H142" s="231">
        <v>2</v>
      </c>
      <c r="I142" s="232"/>
      <c r="J142" s="233">
        <f>ROUND(I142*H142,2)</f>
        <v>0</v>
      </c>
      <c r="K142" s="229" t="s">
        <v>177</v>
      </c>
      <c r="L142" s="234"/>
      <c r="M142" s="235" t="s">
        <v>1</v>
      </c>
      <c r="N142" s="236" t="s">
        <v>38</v>
      </c>
      <c r="O142" s="71"/>
      <c r="P142" s="200">
        <f>O142*H142</f>
        <v>0</v>
      </c>
      <c r="Q142" s="200">
        <v>1.5549999999999999</v>
      </c>
      <c r="R142" s="200">
        <f>Q142*H142</f>
        <v>3.11</v>
      </c>
      <c r="S142" s="200">
        <v>0</v>
      </c>
      <c r="T142" s="20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2" t="s">
        <v>192</v>
      </c>
      <c r="AT142" s="202" t="s">
        <v>188</v>
      </c>
      <c r="AU142" s="202" t="s">
        <v>82</v>
      </c>
      <c r="AY142" s="17" t="s">
        <v>159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" t="s">
        <v>80</v>
      </c>
      <c r="BK142" s="203">
        <f>ROUND(I142*H142,2)</f>
        <v>0</v>
      </c>
      <c r="BL142" s="17" t="s">
        <v>166</v>
      </c>
      <c r="BM142" s="202" t="s">
        <v>758</v>
      </c>
    </row>
    <row r="143" spans="1:65" s="13" customFormat="1">
      <c r="B143" s="204"/>
      <c r="C143" s="205"/>
      <c r="D143" s="206" t="s">
        <v>168</v>
      </c>
      <c r="E143" s="207" t="s">
        <v>1</v>
      </c>
      <c r="F143" s="208" t="s">
        <v>82</v>
      </c>
      <c r="G143" s="205"/>
      <c r="H143" s="209">
        <v>2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168</v>
      </c>
      <c r="AU143" s="215" t="s">
        <v>82</v>
      </c>
      <c r="AV143" s="13" t="s">
        <v>82</v>
      </c>
      <c r="AW143" s="13" t="s">
        <v>30</v>
      </c>
      <c r="AX143" s="13" t="s">
        <v>73</v>
      </c>
      <c r="AY143" s="215" t="s">
        <v>159</v>
      </c>
    </row>
    <row r="144" spans="1:65" s="14" customFormat="1">
      <c r="B144" s="216"/>
      <c r="C144" s="217"/>
      <c r="D144" s="206" t="s">
        <v>168</v>
      </c>
      <c r="E144" s="218" t="s">
        <v>1</v>
      </c>
      <c r="F144" s="219" t="s">
        <v>173</v>
      </c>
      <c r="G144" s="217"/>
      <c r="H144" s="220">
        <v>2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168</v>
      </c>
      <c r="AU144" s="226" t="s">
        <v>82</v>
      </c>
      <c r="AV144" s="14" t="s">
        <v>166</v>
      </c>
      <c r="AW144" s="14" t="s">
        <v>30</v>
      </c>
      <c r="AX144" s="14" t="s">
        <v>80</v>
      </c>
      <c r="AY144" s="226" t="s">
        <v>159</v>
      </c>
    </row>
    <row r="145" spans="1:65" s="2" customFormat="1" ht="21.75" customHeight="1">
      <c r="A145" s="34"/>
      <c r="B145" s="35"/>
      <c r="C145" s="227" t="s">
        <v>195</v>
      </c>
      <c r="D145" s="227" t="s">
        <v>188</v>
      </c>
      <c r="E145" s="228" t="s">
        <v>759</v>
      </c>
      <c r="F145" s="229" t="s">
        <v>760</v>
      </c>
      <c r="G145" s="230" t="s">
        <v>191</v>
      </c>
      <c r="H145" s="231">
        <v>8.2799999999999994</v>
      </c>
      <c r="I145" s="232"/>
      <c r="J145" s="233">
        <f>ROUND(I145*H145,2)</f>
        <v>0</v>
      </c>
      <c r="K145" s="229" t="s">
        <v>177</v>
      </c>
      <c r="L145" s="234"/>
      <c r="M145" s="235" t="s">
        <v>1</v>
      </c>
      <c r="N145" s="236" t="s">
        <v>38</v>
      </c>
      <c r="O145" s="71"/>
      <c r="P145" s="200">
        <f>O145*H145</f>
        <v>0</v>
      </c>
      <c r="Q145" s="200">
        <v>1</v>
      </c>
      <c r="R145" s="200">
        <f>Q145*H145</f>
        <v>8.2799999999999994</v>
      </c>
      <c r="S145" s="200">
        <v>0</v>
      </c>
      <c r="T145" s="20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192</v>
      </c>
      <c r="AT145" s="202" t="s">
        <v>188</v>
      </c>
      <c r="AU145" s="202" t="s">
        <v>82</v>
      </c>
      <c r="AY145" s="17" t="s">
        <v>159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80</v>
      </c>
      <c r="BK145" s="203">
        <f>ROUND(I145*H145,2)</f>
        <v>0</v>
      </c>
      <c r="BL145" s="17" t="s">
        <v>166</v>
      </c>
      <c r="BM145" s="202" t="s">
        <v>761</v>
      </c>
    </row>
    <row r="146" spans="1:65" s="13" customFormat="1">
      <c r="B146" s="204"/>
      <c r="C146" s="205"/>
      <c r="D146" s="206" t="s">
        <v>168</v>
      </c>
      <c r="E146" s="207" t="s">
        <v>1</v>
      </c>
      <c r="F146" s="208" t="s">
        <v>762</v>
      </c>
      <c r="G146" s="205"/>
      <c r="H146" s="209">
        <v>8.2799999999999994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168</v>
      </c>
      <c r="AU146" s="215" t="s">
        <v>82</v>
      </c>
      <c r="AV146" s="13" t="s">
        <v>82</v>
      </c>
      <c r="AW146" s="13" t="s">
        <v>30</v>
      </c>
      <c r="AX146" s="13" t="s">
        <v>73</v>
      </c>
      <c r="AY146" s="215" t="s">
        <v>159</v>
      </c>
    </row>
    <row r="147" spans="1:65" s="14" customFormat="1">
      <c r="B147" s="216"/>
      <c r="C147" s="217"/>
      <c r="D147" s="206" t="s">
        <v>168</v>
      </c>
      <c r="E147" s="218" t="s">
        <v>1</v>
      </c>
      <c r="F147" s="219" t="s">
        <v>173</v>
      </c>
      <c r="G147" s="217"/>
      <c r="H147" s="220">
        <v>8.2799999999999994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168</v>
      </c>
      <c r="AU147" s="226" t="s">
        <v>82</v>
      </c>
      <c r="AV147" s="14" t="s">
        <v>166</v>
      </c>
      <c r="AW147" s="14" t="s">
        <v>30</v>
      </c>
      <c r="AX147" s="14" t="s">
        <v>80</v>
      </c>
      <c r="AY147" s="226" t="s">
        <v>159</v>
      </c>
    </row>
    <row r="148" spans="1:65" s="2" customFormat="1" ht="24">
      <c r="A148" s="34"/>
      <c r="B148" s="35"/>
      <c r="C148" s="227" t="s">
        <v>202</v>
      </c>
      <c r="D148" s="227" t="s">
        <v>188</v>
      </c>
      <c r="E148" s="228" t="s">
        <v>583</v>
      </c>
      <c r="F148" s="229" t="s">
        <v>584</v>
      </c>
      <c r="G148" s="230" t="s">
        <v>191</v>
      </c>
      <c r="H148" s="231">
        <v>2.76</v>
      </c>
      <c r="I148" s="232"/>
      <c r="J148" s="233">
        <f>ROUND(I148*H148,2)</f>
        <v>0</v>
      </c>
      <c r="K148" s="229" t="s">
        <v>177</v>
      </c>
      <c r="L148" s="234"/>
      <c r="M148" s="235" t="s">
        <v>1</v>
      </c>
      <c r="N148" s="236" t="s">
        <v>38</v>
      </c>
      <c r="O148" s="71"/>
      <c r="P148" s="200">
        <f>O148*H148</f>
        <v>0</v>
      </c>
      <c r="Q148" s="200">
        <v>1</v>
      </c>
      <c r="R148" s="200">
        <f>Q148*H148</f>
        <v>2.76</v>
      </c>
      <c r="S148" s="200">
        <v>0</v>
      </c>
      <c r="T148" s="20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2" t="s">
        <v>192</v>
      </c>
      <c r="AT148" s="202" t="s">
        <v>188</v>
      </c>
      <c r="AU148" s="202" t="s">
        <v>82</v>
      </c>
      <c r="AY148" s="17" t="s">
        <v>159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7" t="s">
        <v>80</v>
      </c>
      <c r="BK148" s="203">
        <f>ROUND(I148*H148,2)</f>
        <v>0</v>
      </c>
      <c r="BL148" s="17" t="s">
        <v>166</v>
      </c>
      <c r="BM148" s="202" t="s">
        <v>763</v>
      </c>
    </row>
    <row r="149" spans="1:65" s="13" customFormat="1">
      <c r="B149" s="204"/>
      <c r="C149" s="205"/>
      <c r="D149" s="206" t="s">
        <v>168</v>
      </c>
      <c r="E149" s="207" t="s">
        <v>1</v>
      </c>
      <c r="F149" s="208" t="s">
        <v>764</v>
      </c>
      <c r="G149" s="205"/>
      <c r="H149" s="209">
        <v>2.76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168</v>
      </c>
      <c r="AU149" s="215" t="s">
        <v>82</v>
      </c>
      <c r="AV149" s="13" t="s">
        <v>82</v>
      </c>
      <c r="AW149" s="13" t="s">
        <v>30</v>
      </c>
      <c r="AX149" s="13" t="s">
        <v>73</v>
      </c>
      <c r="AY149" s="215" t="s">
        <v>159</v>
      </c>
    </row>
    <row r="150" spans="1:65" s="14" customFormat="1">
      <c r="B150" s="216"/>
      <c r="C150" s="217"/>
      <c r="D150" s="206" t="s">
        <v>168</v>
      </c>
      <c r="E150" s="218" t="s">
        <v>1</v>
      </c>
      <c r="F150" s="219" t="s">
        <v>173</v>
      </c>
      <c r="G150" s="217"/>
      <c r="H150" s="220">
        <v>2.76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168</v>
      </c>
      <c r="AU150" s="226" t="s">
        <v>82</v>
      </c>
      <c r="AV150" s="14" t="s">
        <v>166</v>
      </c>
      <c r="AW150" s="14" t="s">
        <v>30</v>
      </c>
      <c r="AX150" s="14" t="s">
        <v>80</v>
      </c>
      <c r="AY150" s="226" t="s">
        <v>159</v>
      </c>
    </row>
    <row r="151" spans="1:65" s="2" customFormat="1" ht="78" customHeight="1">
      <c r="A151" s="34"/>
      <c r="B151" s="35"/>
      <c r="C151" s="191" t="s">
        <v>192</v>
      </c>
      <c r="D151" s="191" t="s">
        <v>162</v>
      </c>
      <c r="E151" s="192" t="s">
        <v>765</v>
      </c>
      <c r="F151" s="193" t="s">
        <v>766</v>
      </c>
      <c r="G151" s="194" t="s">
        <v>165</v>
      </c>
      <c r="H151" s="195">
        <v>24</v>
      </c>
      <c r="I151" s="196"/>
      <c r="J151" s="197">
        <f>ROUND(I151*H151,2)</f>
        <v>0</v>
      </c>
      <c r="K151" s="193" t="s">
        <v>177</v>
      </c>
      <c r="L151" s="39"/>
      <c r="M151" s="198" t="s">
        <v>1</v>
      </c>
      <c r="N151" s="199" t="s">
        <v>38</v>
      </c>
      <c r="O151" s="71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2" t="s">
        <v>166</v>
      </c>
      <c r="AT151" s="202" t="s">
        <v>162</v>
      </c>
      <c r="AU151" s="202" t="s">
        <v>82</v>
      </c>
      <c r="AY151" s="17" t="s">
        <v>159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" t="s">
        <v>80</v>
      </c>
      <c r="BK151" s="203">
        <f>ROUND(I151*H151,2)</f>
        <v>0</v>
      </c>
      <c r="BL151" s="17" t="s">
        <v>166</v>
      </c>
      <c r="BM151" s="202" t="s">
        <v>767</v>
      </c>
    </row>
    <row r="152" spans="1:65" s="13" customFormat="1">
      <c r="B152" s="204"/>
      <c r="C152" s="205"/>
      <c r="D152" s="206" t="s">
        <v>168</v>
      </c>
      <c r="E152" s="207" t="s">
        <v>1</v>
      </c>
      <c r="F152" s="208" t="s">
        <v>768</v>
      </c>
      <c r="G152" s="205"/>
      <c r="H152" s="209">
        <v>24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168</v>
      </c>
      <c r="AU152" s="215" t="s">
        <v>82</v>
      </c>
      <c r="AV152" s="13" t="s">
        <v>82</v>
      </c>
      <c r="AW152" s="13" t="s">
        <v>30</v>
      </c>
      <c r="AX152" s="13" t="s">
        <v>73</v>
      </c>
      <c r="AY152" s="215" t="s">
        <v>159</v>
      </c>
    </row>
    <row r="153" spans="1:65" s="14" customFormat="1">
      <c r="B153" s="216"/>
      <c r="C153" s="217"/>
      <c r="D153" s="206" t="s">
        <v>168</v>
      </c>
      <c r="E153" s="218" t="s">
        <v>1</v>
      </c>
      <c r="F153" s="219" t="s">
        <v>173</v>
      </c>
      <c r="G153" s="217"/>
      <c r="H153" s="220">
        <v>24</v>
      </c>
      <c r="I153" s="221"/>
      <c r="J153" s="217"/>
      <c r="K153" s="217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168</v>
      </c>
      <c r="AU153" s="226" t="s">
        <v>82</v>
      </c>
      <c r="AV153" s="14" t="s">
        <v>166</v>
      </c>
      <c r="AW153" s="14" t="s">
        <v>30</v>
      </c>
      <c r="AX153" s="14" t="s">
        <v>80</v>
      </c>
      <c r="AY153" s="226" t="s">
        <v>159</v>
      </c>
    </row>
    <row r="154" spans="1:65" s="12" customFormat="1" ht="25.9" customHeight="1">
      <c r="B154" s="175"/>
      <c r="C154" s="176"/>
      <c r="D154" s="177" t="s">
        <v>72</v>
      </c>
      <c r="E154" s="178" t="s">
        <v>291</v>
      </c>
      <c r="F154" s="178" t="s">
        <v>292</v>
      </c>
      <c r="G154" s="176"/>
      <c r="H154" s="176"/>
      <c r="I154" s="179"/>
      <c r="J154" s="180">
        <f>BK154</f>
        <v>0</v>
      </c>
      <c r="K154" s="176"/>
      <c r="L154" s="181"/>
      <c r="M154" s="182"/>
      <c r="N154" s="183"/>
      <c r="O154" s="183"/>
      <c r="P154" s="184">
        <f>SUM(P155:P167)</f>
        <v>0</v>
      </c>
      <c r="Q154" s="183"/>
      <c r="R154" s="184">
        <f>SUM(R155:R167)</f>
        <v>0</v>
      </c>
      <c r="S154" s="183"/>
      <c r="T154" s="185">
        <f>SUM(T155:T167)</f>
        <v>0</v>
      </c>
      <c r="AR154" s="186" t="s">
        <v>166</v>
      </c>
      <c r="AT154" s="187" t="s">
        <v>72</v>
      </c>
      <c r="AU154" s="187" t="s">
        <v>73</v>
      </c>
      <c r="AY154" s="186" t="s">
        <v>159</v>
      </c>
      <c r="BK154" s="188">
        <f>SUM(BK155:BK167)</f>
        <v>0</v>
      </c>
    </row>
    <row r="155" spans="1:65" s="2" customFormat="1" ht="78" customHeight="1">
      <c r="A155" s="34"/>
      <c r="B155" s="35"/>
      <c r="C155" s="191" t="s">
        <v>211</v>
      </c>
      <c r="D155" s="191" t="s">
        <v>162</v>
      </c>
      <c r="E155" s="192" t="s">
        <v>294</v>
      </c>
      <c r="F155" s="193" t="s">
        <v>295</v>
      </c>
      <c r="G155" s="194" t="s">
        <v>198</v>
      </c>
      <c r="H155" s="195">
        <v>1</v>
      </c>
      <c r="I155" s="196"/>
      <c r="J155" s="197">
        <f>ROUND(I155*H155,2)</f>
        <v>0</v>
      </c>
      <c r="K155" s="193" t="s">
        <v>177</v>
      </c>
      <c r="L155" s="39"/>
      <c r="M155" s="198" t="s">
        <v>1</v>
      </c>
      <c r="N155" s="199" t="s">
        <v>38</v>
      </c>
      <c r="O155" s="7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166</v>
      </c>
      <c r="AT155" s="202" t="s">
        <v>162</v>
      </c>
      <c r="AU155" s="202" t="s">
        <v>80</v>
      </c>
      <c r="AY155" s="17" t="s">
        <v>159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80</v>
      </c>
      <c r="BK155" s="203">
        <f>ROUND(I155*H155,2)</f>
        <v>0</v>
      </c>
      <c r="BL155" s="17" t="s">
        <v>166</v>
      </c>
      <c r="BM155" s="202" t="s">
        <v>769</v>
      </c>
    </row>
    <row r="156" spans="1:65" s="13" customFormat="1">
      <c r="B156" s="204"/>
      <c r="C156" s="205"/>
      <c r="D156" s="206" t="s">
        <v>168</v>
      </c>
      <c r="E156" s="207" t="s">
        <v>1</v>
      </c>
      <c r="F156" s="208" t="s">
        <v>80</v>
      </c>
      <c r="G156" s="205"/>
      <c r="H156" s="209">
        <v>1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168</v>
      </c>
      <c r="AU156" s="215" t="s">
        <v>80</v>
      </c>
      <c r="AV156" s="13" t="s">
        <v>82</v>
      </c>
      <c r="AW156" s="13" t="s">
        <v>30</v>
      </c>
      <c r="AX156" s="13" t="s">
        <v>73</v>
      </c>
      <c r="AY156" s="215" t="s">
        <v>159</v>
      </c>
    </row>
    <row r="157" spans="1:65" s="14" customFormat="1">
      <c r="B157" s="216"/>
      <c r="C157" s="217"/>
      <c r="D157" s="206" t="s">
        <v>168</v>
      </c>
      <c r="E157" s="218" t="s">
        <v>1</v>
      </c>
      <c r="F157" s="219" t="s">
        <v>173</v>
      </c>
      <c r="G157" s="217"/>
      <c r="H157" s="220">
        <v>1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168</v>
      </c>
      <c r="AU157" s="226" t="s">
        <v>80</v>
      </c>
      <c r="AV157" s="14" t="s">
        <v>166</v>
      </c>
      <c r="AW157" s="14" t="s">
        <v>30</v>
      </c>
      <c r="AX157" s="14" t="s">
        <v>80</v>
      </c>
      <c r="AY157" s="226" t="s">
        <v>159</v>
      </c>
    </row>
    <row r="158" spans="1:65" s="2" customFormat="1" ht="24">
      <c r="A158" s="34"/>
      <c r="B158" s="35"/>
      <c r="C158" s="191" t="s">
        <v>216</v>
      </c>
      <c r="D158" s="191" t="s">
        <v>162</v>
      </c>
      <c r="E158" s="192" t="s">
        <v>770</v>
      </c>
      <c r="F158" s="193" t="s">
        <v>771</v>
      </c>
      <c r="G158" s="194" t="s">
        <v>772</v>
      </c>
      <c r="H158" s="195">
        <v>1</v>
      </c>
      <c r="I158" s="196"/>
      <c r="J158" s="197">
        <f>ROUND(I158*H158,2)</f>
        <v>0</v>
      </c>
      <c r="K158" s="193" t="s">
        <v>177</v>
      </c>
      <c r="L158" s="39"/>
      <c r="M158" s="198" t="s">
        <v>1</v>
      </c>
      <c r="N158" s="199" t="s">
        <v>38</v>
      </c>
      <c r="O158" s="71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2" t="s">
        <v>166</v>
      </c>
      <c r="AT158" s="202" t="s">
        <v>162</v>
      </c>
      <c r="AU158" s="202" t="s">
        <v>80</v>
      </c>
      <c r="AY158" s="17" t="s">
        <v>159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7" t="s">
        <v>80</v>
      </c>
      <c r="BK158" s="203">
        <f>ROUND(I158*H158,2)</f>
        <v>0</v>
      </c>
      <c r="BL158" s="17" t="s">
        <v>166</v>
      </c>
      <c r="BM158" s="202" t="s">
        <v>773</v>
      </c>
    </row>
    <row r="159" spans="1:65" s="13" customFormat="1">
      <c r="B159" s="204"/>
      <c r="C159" s="205"/>
      <c r="D159" s="206" t="s">
        <v>168</v>
      </c>
      <c r="E159" s="207" t="s">
        <v>1</v>
      </c>
      <c r="F159" s="208" t="s">
        <v>80</v>
      </c>
      <c r="G159" s="205"/>
      <c r="H159" s="209">
        <v>1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168</v>
      </c>
      <c r="AU159" s="215" t="s">
        <v>80</v>
      </c>
      <c r="AV159" s="13" t="s">
        <v>82</v>
      </c>
      <c r="AW159" s="13" t="s">
        <v>30</v>
      </c>
      <c r="AX159" s="13" t="s">
        <v>73</v>
      </c>
      <c r="AY159" s="215" t="s">
        <v>159</v>
      </c>
    </row>
    <row r="160" spans="1:65" s="14" customFormat="1">
      <c r="B160" s="216"/>
      <c r="C160" s="217"/>
      <c r="D160" s="206" t="s">
        <v>168</v>
      </c>
      <c r="E160" s="218" t="s">
        <v>1</v>
      </c>
      <c r="F160" s="219" t="s">
        <v>173</v>
      </c>
      <c r="G160" s="217"/>
      <c r="H160" s="220">
        <v>1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168</v>
      </c>
      <c r="AU160" s="226" t="s">
        <v>80</v>
      </c>
      <c r="AV160" s="14" t="s">
        <v>166</v>
      </c>
      <c r="AW160" s="14" t="s">
        <v>30</v>
      </c>
      <c r="AX160" s="14" t="s">
        <v>80</v>
      </c>
      <c r="AY160" s="226" t="s">
        <v>159</v>
      </c>
    </row>
    <row r="161" spans="1:65" s="2" customFormat="1" ht="189.75" customHeight="1">
      <c r="A161" s="34"/>
      <c r="B161" s="35"/>
      <c r="C161" s="191" t="s">
        <v>222</v>
      </c>
      <c r="D161" s="191" t="s">
        <v>162</v>
      </c>
      <c r="E161" s="192" t="s">
        <v>604</v>
      </c>
      <c r="F161" s="193" t="s">
        <v>774</v>
      </c>
      <c r="G161" s="194" t="s">
        <v>191</v>
      </c>
      <c r="H161" s="195">
        <v>18.399999999999999</v>
      </c>
      <c r="I161" s="196"/>
      <c r="J161" s="197">
        <f>ROUND(I161*H161,2)</f>
        <v>0</v>
      </c>
      <c r="K161" s="193" t="s">
        <v>177</v>
      </c>
      <c r="L161" s="39"/>
      <c r="M161" s="198" t="s">
        <v>1</v>
      </c>
      <c r="N161" s="199" t="s">
        <v>38</v>
      </c>
      <c r="O161" s="71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2" t="s">
        <v>300</v>
      </c>
      <c r="AT161" s="202" t="s">
        <v>162</v>
      </c>
      <c r="AU161" s="202" t="s">
        <v>80</v>
      </c>
      <c r="AY161" s="17" t="s">
        <v>159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7" t="s">
        <v>80</v>
      </c>
      <c r="BK161" s="203">
        <f>ROUND(I161*H161,2)</f>
        <v>0</v>
      </c>
      <c r="BL161" s="17" t="s">
        <v>300</v>
      </c>
      <c r="BM161" s="202" t="s">
        <v>775</v>
      </c>
    </row>
    <row r="162" spans="1:65" s="13" customFormat="1">
      <c r="B162" s="204"/>
      <c r="C162" s="205"/>
      <c r="D162" s="206" t="s">
        <v>168</v>
      </c>
      <c r="E162" s="207" t="s">
        <v>1</v>
      </c>
      <c r="F162" s="208" t="s">
        <v>776</v>
      </c>
      <c r="G162" s="205"/>
      <c r="H162" s="209">
        <v>11.04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168</v>
      </c>
      <c r="AU162" s="215" t="s">
        <v>80</v>
      </c>
      <c r="AV162" s="13" t="s">
        <v>82</v>
      </c>
      <c r="AW162" s="13" t="s">
        <v>30</v>
      </c>
      <c r="AX162" s="13" t="s">
        <v>73</v>
      </c>
      <c r="AY162" s="215" t="s">
        <v>159</v>
      </c>
    </row>
    <row r="163" spans="1:65" s="13" customFormat="1">
      <c r="B163" s="204"/>
      <c r="C163" s="205"/>
      <c r="D163" s="206" t="s">
        <v>168</v>
      </c>
      <c r="E163" s="207" t="s">
        <v>1</v>
      </c>
      <c r="F163" s="208" t="s">
        <v>777</v>
      </c>
      <c r="G163" s="205"/>
      <c r="H163" s="209">
        <v>7.36</v>
      </c>
      <c r="I163" s="210"/>
      <c r="J163" s="205"/>
      <c r="K163" s="205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168</v>
      </c>
      <c r="AU163" s="215" t="s">
        <v>80</v>
      </c>
      <c r="AV163" s="13" t="s">
        <v>82</v>
      </c>
      <c r="AW163" s="13" t="s">
        <v>30</v>
      </c>
      <c r="AX163" s="13" t="s">
        <v>73</v>
      </c>
      <c r="AY163" s="215" t="s">
        <v>159</v>
      </c>
    </row>
    <row r="164" spans="1:65" s="14" customFormat="1">
      <c r="B164" s="216"/>
      <c r="C164" s="217"/>
      <c r="D164" s="206" t="s">
        <v>168</v>
      </c>
      <c r="E164" s="218" t="s">
        <v>1</v>
      </c>
      <c r="F164" s="219" t="s">
        <v>173</v>
      </c>
      <c r="G164" s="217"/>
      <c r="H164" s="220">
        <v>18.399999999999999</v>
      </c>
      <c r="I164" s="221"/>
      <c r="J164" s="217"/>
      <c r="K164" s="217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168</v>
      </c>
      <c r="AU164" s="226" t="s">
        <v>80</v>
      </c>
      <c r="AV164" s="14" t="s">
        <v>166</v>
      </c>
      <c r="AW164" s="14" t="s">
        <v>30</v>
      </c>
      <c r="AX164" s="14" t="s">
        <v>80</v>
      </c>
      <c r="AY164" s="226" t="s">
        <v>159</v>
      </c>
    </row>
    <row r="165" spans="1:65" s="2" customFormat="1" ht="90" customHeight="1">
      <c r="A165" s="34"/>
      <c r="B165" s="35"/>
      <c r="C165" s="191" t="s">
        <v>226</v>
      </c>
      <c r="D165" s="191" t="s">
        <v>162</v>
      </c>
      <c r="E165" s="192" t="s">
        <v>778</v>
      </c>
      <c r="F165" s="193" t="s">
        <v>779</v>
      </c>
      <c r="G165" s="194" t="s">
        <v>191</v>
      </c>
      <c r="H165" s="195">
        <v>7.36</v>
      </c>
      <c r="I165" s="196"/>
      <c r="J165" s="197">
        <f>ROUND(I165*H165,2)</f>
        <v>0</v>
      </c>
      <c r="K165" s="193" t="s">
        <v>177</v>
      </c>
      <c r="L165" s="39"/>
      <c r="M165" s="198" t="s">
        <v>1</v>
      </c>
      <c r="N165" s="199" t="s">
        <v>38</v>
      </c>
      <c r="O165" s="71"/>
      <c r="P165" s="200">
        <f>O165*H165</f>
        <v>0</v>
      </c>
      <c r="Q165" s="200">
        <v>0</v>
      </c>
      <c r="R165" s="200">
        <f>Q165*H165</f>
        <v>0</v>
      </c>
      <c r="S165" s="200">
        <v>0</v>
      </c>
      <c r="T165" s="201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2" t="s">
        <v>300</v>
      </c>
      <c r="AT165" s="202" t="s">
        <v>162</v>
      </c>
      <c r="AU165" s="202" t="s">
        <v>80</v>
      </c>
      <c r="AY165" s="17" t="s">
        <v>159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7" t="s">
        <v>80</v>
      </c>
      <c r="BK165" s="203">
        <f>ROUND(I165*H165,2)</f>
        <v>0</v>
      </c>
      <c r="BL165" s="17" t="s">
        <v>300</v>
      </c>
      <c r="BM165" s="202" t="s">
        <v>780</v>
      </c>
    </row>
    <row r="166" spans="1:65" s="13" customFormat="1">
      <c r="B166" s="204"/>
      <c r="C166" s="205"/>
      <c r="D166" s="206" t="s">
        <v>168</v>
      </c>
      <c r="E166" s="207" t="s">
        <v>1</v>
      </c>
      <c r="F166" s="208" t="s">
        <v>781</v>
      </c>
      <c r="G166" s="205"/>
      <c r="H166" s="209">
        <v>7.36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168</v>
      </c>
      <c r="AU166" s="215" t="s">
        <v>80</v>
      </c>
      <c r="AV166" s="13" t="s">
        <v>82</v>
      </c>
      <c r="AW166" s="13" t="s">
        <v>30</v>
      </c>
      <c r="AX166" s="13" t="s">
        <v>73</v>
      </c>
      <c r="AY166" s="215" t="s">
        <v>159</v>
      </c>
    </row>
    <row r="167" spans="1:65" s="14" customFormat="1">
      <c r="B167" s="216"/>
      <c r="C167" s="217"/>
      <c r="D167" s="206" t="s">
        <v>168</v>
      </c>
      <c r="E167" s="218" t="s">
        <v>1</v>
      </c>
      <c r="F167" s="219" t="s">
        <v>173</v>
      </c>
      <c r="G167" s="217"/>
      <c r="H167" s="220">
        <v>7.36</v>
      </c>
      <c r="I167" s="221"/>
      <c r="J167" s="217"/>
      <c r="K167" s="217"/>
      <c r="L167" s="222"/>
      <c r="M167" s="247"/>
      <c r="N167" s="248"/>
      <c r="O167" s="248"/>
      <c r="P167" s="248"/>
      <c r="Q167" s="248"/>
      <c r="R167" s="248"/>
      <c r="S167" s="248"/>
      <c r="T167" s="249"/>
      <c r="AT167" s="226" t="s">
        <v>168</v>
      </c>
      <c r="AU167" s="226" t="s">
        <v>80</v>
      </c>
      <c r="AV167" s="14" t="s">
        <v>166</v>
      </c>
      <c r="AW167" s="14" t="s">
        <v>30</v>
      </c>
      <c r="AX167" s="14" t="s">
        <v>80</v>
      </c>
      <c r="AY167" s="226" t="s">
        <v>159</v>
      </c>
    </row>
    <row r="168" spans="1:65" s="2" customFormat="1" ht="6.95" customHeight="1">
      <c r="A168" s="34"/>
      <c r="B168" s="54"/>
      <c r="C168" s="55"/>
      <c r="D168" s="55"/>
      <c r="E168" s="55"/>
      <c r="F168" s="55"/>
      <c r="G168" s="55"/>
      <c r="H168" s="55"/>
      <c r="I168" s="55"/>
      <c r="J168" s="55"/>
      <c r="K168" s="55"/>
      <c r="L168" s="39"/>
      <c r="M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</row>
  </sheetData>
  <sheetProtection algorithmName="SHA-512" hashValue="KdHNZEnNJ2DO9CMofxG7nbvQ+8n+/1YarWNfZBid07xxBBJopdOdeTZnkmKT0wPZRXFUUYD9+PxjkM783brr/A==" saltValue="5BtCP+aAqmqhSPGDsUcy+g==" spinCount="100000" sheet="1" objects="1" scenarios="1" formatColumns="0" formatRows="0" autoFilter="0"/>
  <autoFilter ref="C126:K167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8"/>
  <sheetViews>
    <sheetView showGridLines="0" topLeftCell="A115" workbookViewId="0">
      <selection activeCell="K165" sqref="K16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106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131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8" t="str">
        <f>'Rekapitulace stavby'!K6</f>
        <v>14 - Oprava trati v úseku Kralupy - Velvary</v>
      </c>
      <c r="F7" s="309"/>
      <c r="G7" s="309"/>
      <c r="H7" s="309"/>
      <c r="L7" s="20"/>
    </row>
    <row r="8" spans="1:46" ht="12.75">
      <c r="B8" s="20"/>
      <c r="D8" s="119" t="s">
        <v>132</v>
      </c>
      <c r="L8" s="20"/>
    </row>
    <row r="9" spans="1:46" s="1" customFormat="1" ht="23.25" customHeight="1">
      <c r="B9" s="20"/>
      <c r="E9" s="308" t="s">
        <v>133</v>
      </c>
      <c r="F9" s="288"/>
      <c r="G9" s="288"/>
      <c r="H9" s="288"/>
      <c r="L9" s="20"/>
    </row>
    <row r="10" spans="1:46" s="1" customFormat="1" ht="12" customHeight="1">
      <c r="B10" s="20"/>
      <c r="D10" s="119" t="s">
        <v>134</v>
      </c>
      <c r="L10" s="20"/>
    </row>
    <row r="11" spans="1:46" s="2" customFormat="1" ht="16.5" customHeight="1">
      <c r="A11" s="34"/>
      <c r="B11" s="39"/>
      <c r="C11" s="34"/>
      <c r="D11" s="34"/>
      <c r="E11" s="316" t="s">
        <v>682</v>
      </c>
      <c r="F11" s="310"/>
      <c r="G11" s="310"/>
      <c r="H11" s="310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683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11" t="s">
        <v>782</v>
      </c>
      <c r="F13" s="310"/>
      <c r="G13" s="310"/>
      <c r="H13" s="310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10" t="s">
        <v>1</v>
      </c>
      <c r="G15" s="34"/>
      <c r="H15" s="34"/>
      <c r="I15" s="119" t="s">
        <v>19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10" t="s">
        <v>21</v>
      </c>
      <c r="G16" s="34"/>
      <c r="H16" s="34"/>
      <c r="I16" s="119" t="s">
        <v>22</v>
      </c>
      <c r="J16" s="120" t="str">
        <f>'Rekapitulace stavby'!AN8</f>
        <v>8. 3. 2021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10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tr">
        <f>IF('Rekapitulace stavby'!E11="","",'Rekapitulace stavby'!E11)</f>
        <v xml:space="preserve"> </v>
      </c>
      <c r="F19" s="34"/>
      <c r="G19" s="34"/>
      <c r="H19" s="34"/>
      <c r="I19" s="119" t="s">
        <v>26</v>
      </c>
      <c r="J19" s="110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27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12" t="str">
        <f>'Rekapitulace stavby'!E14</f>
        <v>Vyplň údaj</v>
      </c>
      <c r="F22" s="313"/>
      <c r="G22" s="313"/>
      <c r="H22" s="313"/>
      <c r="I22" s="119" t="s">
        <v>26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29</v>
      </c>
      <c r="E24" s="34"/>
      <c r="F24" s="34"/>
      <c r="G24" s="34"/>
      <c r="H24" s="34"/>
      <c r="I24" s="119" t="s">
        <v>25</v>
      </c>
      <c r="J24" s="110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tr">
        <f>IF('Rekapitulace stavby'!E17="","",'Rekapitulace stavby'!E17)</f>
        <v xml:space="preserve"> </v>
      </c>
      <c r="F25" s="34"/>
      <c r="G25" s="34"/>
      <c r="H25" s="34"/>
      <c r="I25" s="119" t="s">
        <v>26</v>
      </c>
      <c r="J25" s="110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31</v>
      </c>
      <c r="E27" s="34"/>
      <c r="F27" s="34"/>
      <c r="G27" s="34"/>
      <c r="H27" s="34"/>
      <c r="I27" s="119" t="s">
        <v>25</v>
      </c>
      <c r="J27" s="110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tr">
        <f>IF('Rekapitulace stavby'!E20="","",'Rekapitulace stavby'!E20)</f>
        <v xml:space="preserve"> </v>
      </c>
      <c r="F28" s="34"/>
      <c r="G28" s="34"/>
      <c r="H28" s="34"/>
      <c r="I28" s="119" t="s">
        <v>26</v>
      </c>
      <c r="J28" s="110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1"/>
      <c r="B31" s="122"/>
      <c r="C31" s="121"/>
      <c r="D31" s="121"/>
      <c r="E31" s="314" t="s">
        <v>1</v>
      </c>
      <c r="F31" s="314"/>
      <c r="G31" s="314"/>
      <c r="H31" s="314"/>
      <c r="I31" s="121"/>
      <c r="J31" s="121"/>
      <c r="K31" s="121"/>
      <c r="L31" s="12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5" t="s">
        <v>33</v>
      </c>
      <c r="E34" s="34"/>
      <c r="F34" s="34"/>
      <c r="G34" s="34"/>
      <c r="H34" s="34"/>
      <c r="I34" s="34"/>
      <c r="J34" s="126">
        <f>ROUND(J127,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4"/>
      <c r="E35" s="124"/>
      <c r="F35" s="124"/>
      <c r="G35" s="124"/>
      <c r="H35" s="124"/>
      <c r="I35" s="124"/>
      <c r="J35" s="124"/>
      <c r="K35" s="12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7" t="s">
        <v>35</v>
      </c>
      <c r="G36" s="34"/>
      <c r="H36" s="34"/>
      <c r="I36" s="127" t="s">
        <v>34</v>
      </c>
      <c r="J36" s="127" t="s">
        <v>36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8" t="s">
        <v>37</v>
      </c>
      <c r="E37" s="119" t="s">
        <v>38</v>
      </c>
      <c r="F37" s="129">
        <f>ROUND((SUM(BE127:BE167)),  2)</f>
        <v>0</v>
      </c>
      <c r="G37" s="34"/>
      <c r="H37" s="34"/>
      <c r="I37" s="130">
        <v>0.21</v>
      </c>
      <c r="J37" s="129">
        <f>ROUND(((SUM(BE127:BE167))*I37),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39</v>
      </c>
      <c r="F38" s="129">
        <f>ROUND((SUM(BF127:BF167)),  2)</f>
        <v>0</v>
      </c>
      <c r="G38" s="34"/>
      <c r="H38" s="34"/>
      <c r="I38" s="130">
        <v>0.15</v>
      </c>
      <c r="J38" s="129">
        <f>ROUND(((SUM(BF127:BF167))*I38),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40</v>
      </c>
      <c r="F39" s="129">
        <f>ROUND((SUM(BG127:BG167)),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41</v>
      </c>
      <c r="F40" s="129">
        <f>ROUND((SUM(BH127:BH167)),  2)</f>
        <v>0</v>
      </c>
      <c r="G40" s="34"/>
      <c r="H40" s="34"/>
      <c r="I40" s="130">
        <v>0.15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42</v>
      </c>
      <c r="F41" s="129">
        <f>ROUND((SUM(BI127:BI167)),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43</v>
      </c>
      <c r="E43" s="133"/>
      <c r="F43" s="133"/>
      <c r="G43" s="134" t="s">
        <v>44</v>
      </c>
      <c r="H43" s="135" t="s">
        <v>45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136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06" t="str">
        <f>E7</f>
        <v>14 - Oprava trati v úseku Kralupy - Velvary</v>
      </c>
      <c r="F85" s="307"/>
      <c r="G85" s="307"/>
      <c r="H85" s="30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23.25" customHeight="1">
      <c r="B87" s="21"/>
      <c r="C87" s="22"/>
      <c r="D87" s="22"/>
      <c r="E87" s="306" t="s">
        <v>133</v>
      </c>
      <c r="F87" s="273"/>
      <c r="G87" s="273"/>
      <c r="H87" s="273"/>
      <c r="I87" s="22"/>
      <c r="J87" s="22"/>
      <c r="K87" s="22"/>
      <c r="L87" s="20"/>
    </row>
    <row r="88" spans="1:31" s="1" customFormat="1" ht="12" customHeight="1">
      <c r="B88" s="21"/>
      <c r="C88" s="29" t="s">
        <v>134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15" t="s">
        <v>682</v>
      </c>
      <c r="F89" s="305"/>
      <c r="G89" s="305"/>
      <c r="H89" s="30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683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63" t="str">
        <f>E13</f>
        <v>03 - P2102</v>
      </c>
      <c r="F91" s="305"/>
      <c r="G91" s="305"/>
      <c r="H91" s="305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8. 3. 2021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29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27</v>
      </c>
      <c r="D96" s="36"/>
      <c r="E96" s="36"/>
      <c r="F96" s="27" t="str">
        <f>IF(E22="","",E22)</f>
        <v>Vyplň údaj</v>
      </c>
      <c r="G96" s="36"/>
      <c r="H96" s="36"/>
      <c r="I96" s="29" t="s">
        <v>31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137</v>
      </c>
      <c r="D98" s="150"/>
      <c r="E98" s="150"/>
      <c r="F98" s="150"/>
      <c r="G98" s="150"/>
      <c r="H98" s="150"/>
      <c r="I98" s="150"/>
      <c r="J98" s="151" t="s">
        <v>138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139</v>
      </c>
      <c r="D100" s="36"/>
      <c r="E100" s="36"/>
      <c r="F100" s="36"/>
      <c r="G100" s="36"/>
      <c r="H100" s="36"/>
      <c r="I100" s="36"/>
      <c r="J100" s="84">
        <f>J127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140</v>
      </c>
    </row>
    <row r="101" spans="1:47" s="9" customFormat="1" ht="24.95" customHeight="1">
      <c r="B101" s="153"/>
      <c r="C101" s="154"/>
      <c r="D101" s="155" t="s">
        <v>141</v>
      </c>
      <c r="E101" s="156"/>
      <c r="F101" s="156"/>
      <c r="G101" s="156"/>
      <c r="H101" s="156"/>
      <c r="I101" s="156"/>
      <c r="J101" s="157">
        <f>J128</f>
        <v>0</v>
      </c>
      <c r="K101" s="154"/>
      <c r="L101" s="158"/>
    </row>
    <row r="102" spans="1:47" s="10" customFormat="1" ht="19.899999999999999" customHeight="1">
      <c r="B102" s="159"/>
      <c r="C102" s="104"/>
      <c r="D102" s="160" t="s">
        <v>142</v>
      </c>
      <c r="E102" s="161"/>
      <c r="F102" s="161"/>
      <c r="G102" s="161"/>
      <c r="H102" s="161"/>
      <c r="I102" s="161"/>
      <c r="J102" s="162">
        <f>J129</f>
        <v>0</v>
      </c>
      <c r="K102" s="104"/>
      <c r="L102" s="163"/>
    </row>
    <row r="103" spans="1:47" s="9" customFormat="1" ht="24.95" customHeight="1">
      <c r="B103" s="153"/>
      <c r="C103" s="154"/>
      <c r="D103" s="155" t="s">
        <v>143</v>
      </c>
      <c r="E103" s="156"/>
      <c r="F103" s="156"/>
      <c r="G103" s="156"/>
      <c r="H103" s="156"/>
      <c r="I103" s="156"/>
      <c r="J103" s="157">
        <f>J154</f>
        <v>0</v>
      </c>
      <c r="K103" s="154"/>
      <c r="L103" s="158"/>
    </row>
    <row r="104" spans="1:47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47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>
      <c r="A110" s="34"/>
      <c r="B110" s="35"/>
      <c r="C110" s="23" t="s">
        <v>144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6.5" customHeight="1">
      <c r="A113" s="34"/>
      <c r="B113" s="35"/>
      <c r="C113" s="36"/>
      <c r="D113" s="36"/>
      <c r="E113" s="306" t="str">
        <f>E7</f>
        <v>14 - Oprava trati v úseku Kralupy - Velvary</v>
      </c>
      <c r="F113" s="307"/>
      <c r="G113" s="307"/>
      <c r="H113" s="307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1" customFormat="1" ht="12" customHeight="1">
      <c r="B114" s="21"/>
      <c r="C114" s="29" t="s">
        <v>132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pans="1:63" s="1" customFormat="1" ht="23.25" customHeight="1">
      <c r="B115" s="21"/>
      <c r="C115" s="22"/>
      <c r="D115" s="22"/>
      <c r="E115" s="306" t="s">
        <v>133</v>
      </c>
      <c r="F115" s="273"/>
      <c r="G115" s="273"/>
      <c r="H115" s="273"/>
      <c r="I115" s="22"/>
      <c r="J115" s="22"/>
      <c r="K115" s="22"/>
      <c r="L115" s="20"/>
    </row>
    <row r="116" spans="1:63" s="1" customFormat="1" ht="12" customHeight="1">
      <c r="B116" s="21"/>
      <c r="C116" s="29" t="s">
        <v>134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15" t="s">
        <v>682</v>
      </c>
      <c r="F117" s="305"/>
      <c r="G117" s="305"/>
      <c r="H117" s="305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683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3" t="str">
        <f>E13</f>
        <v>03 - P2102</v>
      </c>
      <c r="F119" s="305"/>
      <c r="G119" s="305"/>
      <c r="H119" s="305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F16</f>
        <v xml:space="preserve"> </v>
      </c>
      <c r="G121" s="36"/>
      <c r="H121" s="36"/>
      <c r="I121" s="29" t="s">
        <v>22</v>
      </c>
      <c r="J121" s="66" t="str">
        <f>IF(J16="","",J16)</f>
        <v>8. 3. 2021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E19</f>
        <v xml:space="preserve"> </v>
      </c>
      <c r="G123" s="36"/>
      <c r="H123" s="36"/>
      <c r="I123" s="29" t="s">
        <v>29</v>
      </c>
      <c r="J123" s="32" t="str">
        <f>E25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27</v>
      </c>
      <c r="D124" s="36"/>
      <c r="E124" s="36"/>
      <c r="F124" s="27" t="str">
        <f>IF(E22="","",E22)</f>
        <v>Vyplň údaj</v>
      </c>
      <c r="G124" s="36"/>
      <c r="H124" s="36"/>
      <c r="I124" s="29" t="s">
        <v>31</v>
      </c>
      <c r="J124" s="32" t="str">
        <f>E28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64"/>
      <c r="B126" s="165"/>
      <c r="C126" s="166" t="s">
        <v>145</v>
      </c>
      <c r="D126" s="167" t="s">
        <v>58</v>
      </c>
      <c r="E126" s="167" t="s">
        <v>54</v>
      </c>
      <c r="F126" s="167" t="s">
        <v>55</v>
      </c>
      <c r="G126" s="167" t="s">
        <v>146</v>
      </c>
      <c r="H126" s="167" t="s">
        <v>147</v>
      </c>
      <c r="I126" s="167" t="s">
        <v>148</v>
      </c>
      <c r="J126" s="167" t="s">
        <v>138</v>
      </c>
      <c r="K126" s="168" t="s">
        <v>149</v>
      </c>
      <c r="L126" s="169"/>
      <c r="M126" s="75" t="s">
        <v>1</v>
      </c>
      <c r="N126" s="76" t="s">
        <v>37</v>
      </c>
      <c r="O126" s="76" t="s">
        <v>150</v>
      </c>
      <c r="P126" s="76" t="s">
        <v>151</v>
      </c>
      <c r="Q126" s="76" t="s">
        <v>152</v>
      </c>
      <c r="R126" s="76" t="s">
        <v>153</v>
      </c>
      <c r="S126" s="76" t="s">
        <v>154</v>
      </c>
      <c r="T126" s="77" t="s">
        <v>155</v>
      </c>
      <c r="U126" s="164"/>
      <c r="V126" s="164"/>
      <c r="W126" s="164"/>
      <c r="X126" s="164"/>
      <c r="Y126" s="164"/>
      <c r="Z126" s="164"/>
      <c r="AA126" s="164"/>
      <c r="AB126" s="164"/>
      <c r="AC126" s="164"/>
      <c r="AD126" s="164"/>
      <c r="AE126" s="164"/>
    </row>
    <row r="127" spans="1:63" s="2" customFormat="1" ht="22.9" customHeight="1">
      <c r="A127" s="34"/>
      <c r="B127" s="35"/>
      <c r="C127" s="82" t="s">
        <v>156</v>
      </c>
      <c r="D127" s="36"/>
      <c r="E127" s="36"/>
      <c r="F127" s="36"/>
      <c r="G127" s="36"/>
      <c r="H127" s="36"/>
      <c r="I127" s="36"/>
      <c r="J127" s="170">
        <f>BK127</f>
        <v>0</v>
      </c>
      <c r="K127" s="36"/>
      <c r="L127" s="39"/>
      <c r="M127" s="78"/>
      <c r="N127" s="171"/>
      <c r="O127" s="79"/>
      <c r="P127" s="172">
        <f>P128+P154</f>
        <v>0</v>
      </c>
      <c r="Q127" s="79"/>
      <c r="R127" s="172">
        <f>R128+R154</f>
        <v>17.829999999999998</v>
      </c>
      <c r="S127" s="79"/>
      <c r="T127" s="173">
        <f>T128+T154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72</v>
      </c>
      <c r="AU127" s="17" t="s">
        <v>140</v>
      </c>
      <c r="BK127" s="174">
        <f>BK128+BK154</f>
        <v>0</v>
      </c>
    </row>
    <row r="128" spans="1:63" s="12" customFormat="1" ht="25.9" customHeight="1">
      <c r="B128" s="175"/>
      <c r="C128" s="176"/>
      <c r="D128" s="177" t="s">
        <v>72</v>
      </c>
      <c r="E128" s="178" t="s">
        <v>157</v>
      </c>
      <c r="F128" s="178" t="s">
        <v>158</v>
      </c>
      <c r="G128" s="176"/>
      <c r="H128" s="176"/>
      <c r="I128" s="179"/>
      <c r="J128" s="180">
        <f>BK128</f>
        <v>0</v>
      </c>
      <c r="K128" s="176"/>
      <c r="L128" s="181"/>
      <c r="M128" s="182"/>
      <c r="N128" s="183"/>
      <c r="O128" s="183"/>
      <c r="P128" s="184">
        <f>P129</f>
        <v>0</v>
      </c>
      <c r="Q128" s="183"/>
      <c r="R128" s="184">
        <f>R129</f>
        <v>17.829999999999998</v>
      </c>
      <c r="S128" s="183"/>
      <c r="T128" s="185">
        <f>T129</f>
        <v>0</v>
      </c>
      <c r="AR128" s="186" t="s">
        <v>80</v>
      </c>
      <c r="AT128" s="187" t="s">
        <v>72</v>
      </c>
      <c r="AU128" s="187" t="s">
        <v>73</v>
      </c>
      <c r="AY128" s="186" t="s">
        <v>159</v>
      </c>
      <c r="BK128" s="188">
        <f>BK129</f>
        <v>0</v>
      </c>
    </row>
    <row r="129" spans="1:65" s="12" customFormat="1" ht="22.9" customHeight="1">
      <c r="B129" s="175"/>
      <c r="C129" s="176"/>
      <c r="D129" s="177" t="s">
        <v>72</v>
      </c>
      <c r="E129" s="189" t="s">
        <v>160</v>
      </c>
      <c r="F129" s="189" t="s">
        <v>161</v>
      </c>
      <c r="G129" s="176"/>
      <c r="H129" s="176"/>
      <c r="I129" s="179"/>
      <c r="J129" s="190">
        <f>BK129</f>
        <v>0</v>
      </c>
      <c r="K129" s="176"/>
      <c r="L129" s="181"/>
      <c r="M129" s="182"/>
      <c r="N129" s="183"/>
      <c r="O129" s="183"/>
      <c r="P129" s="184">
        <f>SUM(P130:P153)</f>
        <v>0</v>
      </c>
      <c r="Q129" s="183"/>
      <c r="R129" s="184">
        <f>SUM(R130:R153)</f>
        <v>17.829999999999998</v>
      </c>
      <c r="S129" s="183"/>
      <c r="T129" s="185">
        <f>SUM(T130:T153)</f>
        <v>0</v>
      </c>
      <c r="AR129" s="186" t="s">
        <v>80</v>
      </c>
      <c r="AT129" s="187" t="s">
        <v>72</v>
      </c>
      <c r="AU129" s="187" t="s">
        <v>80</v>
      </c>
      <c r="AY129" s="186" t="s">
        <v>159</v>
      </c>
      <c r="BK129" s="188">
        <f>SUM(BK130:BK153)</f>
        <v>0</v>
      </c>
    </row>
    <row r="130" spans="1:65" s="2" customFormat="1" ht="48">
      <c r="A130" s="34"/>
      <c r="B130" s="35"/>
      <c r="C130" s="191" t="s">
        <v>80</v>
      </c>
      <c r="D130" s="191" t="s">
        <v>162</v>
      </c>
      <c r="E130" s="192" t="s">
        <v>753</v>
      </c>
      <c r="F130" s="193" t="s">
        <v>754</v>
      </c>
      <c r="G130" s="194" t="s">
        <v>229</v>
      </c>
      <c r="H130" s="195">
        <v>6</v>
      </c>
      <c r="I130" s="196"/>
      <c r="J130" s="197">
        <f>ROUND(I130*H130,2)</f>
        <v>0</v>
      </c>
      <c r="K130" s="193" t="s">
        <v>177</v>
      </c>
      <c r="L130" s="39"/>
      <c r="M130" s="198" t="s">
        <v>1</v>
      </c>
      <c r="N130" s="199" t="s">
        <v>38</v>
      </c>
      <c r="O130" s="71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2" t="s">
        <v>166</v>
      </c>
      <c r="AT130" s="202" t="s">
        <v>162</v>
      </c>
      <c r="AU130" s="202" t="s">
        <v>82</v>
      </c>
      <c r="AY130" s="17" t="s">
        <v>159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7" t="s">
        <v>80</v>
      </c>
      <c r="BK130" s="203">
        <f>ROUND(I130*H130,2)</f>
        <v>0</v>
      </c>
      <c r="BL130" s="17" t="s">
        <v>166</v>
      </c>
      <c r="BM130" s="202" t="s">
        <v>783</v>
      </c>
    </row>
    <row r="131" spans="1:65" s="13" customFormat="1">
      <c r="B131" s="204"/>
      <c r="C131" s="205"/>
      <c r="D131" s="206" t="s">
        <v>168</v>
      </c>
      <c r="E131" s="207" t="s">
        <v>1</v>
      </c>
      <c r="F131" s="208" t="s">
        <v>195</v>
      </c>
      <c r="G131" s="205"/>
      <c r="H131" s="209">
        <v>6</v>
      </c>
      <c r="I131" s="210"/>
      <c r="J131" s="205"/>
      <c r="K131" s="205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168</v>
      </c>
      <c r="AU131" s="215" t="s">
        <v>82</v>
      </c>
      <c r="AV131" s="13" t="s">
        <v>82</v>
      </c>
      <c r="AW131" s="13" t="s">
        <v>30</v>
      </c>
      <c r="AX131" s="13" t="s">
        <v>73</v>
      </c>
      <c r="AY131" s="215" t="s">
        <v>159</v>
      </c>
    </row>
    <row r="132" spans="1:65" s="14" customFormat="1">
      <c r="B132" s="216"/>
      <c r="C132" s="217"/>
      <c r="D132" s="206" t="s">
        <v>168</v>
      </c>
      <c r="E132" s="218" t="s">
        <v>1</v>
      </c>
      <c r="F132" s="219" t="s">
        <v>173</v>
      </c>
      <c r="G132" s="217"/>
      <c r="H132" s="220">
        <v>6</v>
      </c>
      <c r="I132" s="221"/>
      <c r="J132" s="217"/>
      <c r="K132" s="217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168</v>
      </c>
      <c r="AU132" s="226" t="s">
        <v>82</v>
      </c>
      <c r="AV132" s="14" t="s">
        <v>166</v>
      </c>
      <c r="AW132" s="14" t="s">
        <v>30</v>
      </c>
      <c r="AX132" s="14" t="s">
        <v>80</v>
      </c>
      <c r="AY132" s="226" t="s">
        <v>159</v>
      </c>
    </row>
    <row r="133" spans="1:65" s="2" customFormat="1" ht="16.5" customHeight="1">
      <c r="A133" s="34"/>
      <c r="B133" s="35"/>
      <c r="C133" s="227" t="s">
        <v>82</v>
      </c>
      <c r="D133" s="227" t="s">
        <v>188</v>
      </c>
      <c r="E133" s="228" t="s">
        <v>756</v>
      </c>
      <c r="F133" s="229" t="s">
        <v>757</v>
      </c>
      <c r="G133" s="230" t="s">
        <v>198</v>
      </c>
      <c r="H133" s="231">
        <v>2</v>
      </c>
      <c r="I133" s="232"/>
      <c r="J133" s="233">
        <f>ROUND(I133*H133,2)</f>
        <v>0</v>
      </c>
      <c r="K133" s="229" t="s">
        <v>177</v>
      </c>
      <c r="L133" s="234"/>
      <c r="M133" s="235" t="s">
        <v>1</v>
      </c>
      <c r="N133" s="236" t="s">
        <v>38</v>
      </c>
      <c r="O133" s="71"/>
      <c r="P133" s="200">
        <f>O133*H133</f>
        <v>0</v>
      </c>
      <c r="Q133" s="200">
        <v>1.5549999999999999</v>
      </c>
      <c r="R133" s="200">
        <f>Q133*H133</f>
        <v>3.11</v>
      </c>
      <c r="S133" s="200">
        <v>0</v>
      </c>
      <c r="T133" s="201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2" t="s">
        <v>192</v>
      </c>
      <c r="AT133" s="202" t="s">
        <v>188</v>
      </c>
      <c r="AU133" s="202" t="s">
        <v>82</v>
      </c>
      <c r="AY133" s="17" t="s">
        <v>159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7" t="s">
        <v>80</v>
      </c>
      <c r="BK133" s="203">
        <f>ROUND(I133*H133,2)</f>
        <v>0</v>
      </c>
      <c r="BL133" s="17" t="s">
        <v>166</v>
      </c>
      <c r="BM133" s="202" t="s">
        <v>784</v>
      </c>
    </row>
    <row r="134" spans="1:65" s="13" customFormat="1">
      <c r="B134" s="204"/>
      <c r="C134" s="205"/>
      <c r="D134" s="206" t="s">
        <v>168</v>
      </c>
      <c r="E134" s="207" t="s">
        <v>1</v>
      </c>
      <c r="F134" s="208" t="s">
        <v>82</v>
      </c>
      <c r="G134" s="205"/>
      <c r="H134" s="209">
        <v>2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168</v>
      </c>
      <c r="AU134" s="215" t="s">
        <v>82</v>
      </c>
      <c r="AV134" s="13" t="s">
        <v>82</v>
      </c>
      <c r="AW134" s="13" t="s">
        <v>30</v>
      </c>
      <c r="AX134" s="13" t="s">
        <v>73</v>
      </c>
      <c r="AY134" s="215" t="s">
        <v>159</v>
      </c>
    </row>
    <row r="135" spans="1:65" s="14" customFormat="1">
      <c r="B135" s="216"/>
      <c r="C135" s="217"/>
      <c r="D135" s="206" t="s">
        <v>168</v>
      </c>
      <c r="E135" s="218" t="s">
        <v>1</v>
      </c>
      <c r="F135" s="219" t="s">
        <v>173</v>
      </c>
      <c r="G135" s="217"/>
      <c r="H135" s="220">
        <v>2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168</v>
      </c>
      <c r="AU135" s="226" t="s">
        <v>82</v>
      </c>
      <c r="AV135" s="14" t="s">
        <v>166</v>
      </c>
      <c r="AW135" s="14" t="s">
        <v>30</v>
      </c>
      <c r="AX135" s="14" t="s">
        <v>80</v>
      </c>
      <c r="AY135" s="226" t="s">
        <v>159</v>
      </c>
    </row>
    <row r="136" spans="1:65" s="2" customFormat="1" ht="21.75" customHeight="1">
      <c r="A136" s="34"/>
      <c r="B136" s="35"/>
      <c r="C136" s="227" t="s">
        <v>99</v>
      </c>
      <c r="D136" s="227" t="s">
        <v>188</v>
      </c>
      <c r="E136" s="228" t="s">
        <v>759</v>
      </c>
      <c r="F136" s="229" t="s">
        <v>760</v>
      </c>
      <c r="G136" s="230" t="s">
        <v>191</v>
      </c>
      <c r="H136" s="231">
        <v>11.04</v>
      </c>
      <c r="I136" s="232"/>
      <c r="J136" s="233">
        <f>ROUND(I136*H136,2)</f>
        <v>0</v>
      </c>
      <c r="K136" s="229" t="s">
        <v>177</v>
      </c>
      <c r="L136" s="234"/>
      <c r="M136" s="235" t="s">
        <v>1</v>
      </c>
      <c r="N136" s="236" t="s">
        <v>38</v>
      </c>
      <c r="O136" s="71"/>
      <c r="P136" s="200">
        <f>O136*H136</f>
        <v>0</v>
      </c>
      <c r="Q136" s="200">
        <v>1</v>
      </c>
      <c r="R136" s="200">
        <f>Q136*H136</f>
        <v>11.04</v>
      </c>
      <c r="S136" s="200">
        <v>0</v>
      </c>
      <c r="T136" s="20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2" t="s">
        <v>192</v>
      </c>
      <c r="AT136" s="202" t="s">
        <v>188</v>
      </c>
      <c r="AU136" s="202" t="s">
        <v>82</v>
      </c>
      <c r="AY136" s="17" t="s">
        <v>159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" t="s">
        <v>80</v>
      </c>
      <c r="BK136" s="203">
        <f>ROUND(I136*H136,2)</f>
        <v>0</v>
      </c>
      <c r="BL136" s="17" t="s">
        <v>166</v>
      </c>
      <c r="BM136" s="202" t="s">
        <v>785</v>
      </c>
    </row>
    <row r="137" spans="1:65" s="13" customFormat="1">
      <c r="B137" s="204"/>
      <c r="C137" s="205"/>
      <c r="D137" s="206" t="s">
        <v>168</v>
      </c>
      <c r="E137" s="207" t="s">
        <v>1</v>
      </c>
      <c r="F137" s="208" t="s">
        <v>786</v>
      </c>
      <c r="G137" s="205"/>
      <c r="H137" s="209">
        <v>11.04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168</v>
      </c>
      <c r="AU137" s="215" t="s">
        <v>82</v>
      </c>
      <c r="AV137" s="13" t="s">
        <v>82</v>
      </c>
      <c r="AW137" s="13" t="s">
        <v>30</v>
      </c>
      <c r="AX137" s="13" t="s">
        <v>73</v>
      </c>
      <c r="AY137" s="215" t="s">
        <v>159</v>
      </c>
    </row>
    <row r="138" spans="1:65" s="14" customFormat="1">
      <c r="B138" s="216"/>
      <c r="C138" s="217"/>
      <c r="D138" s="206" t="s">
        <v>168</v>
      </c>
      <c r="E138" s="218" t="s">
        <v>1</v>
      </c>
      <c r="F138" s="219" t="s">
        <v>173</v>
      </c>
      <c r="G138" s="217"/>
      <c r="H138" s="220">
        <v>11.04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168</v>
      </c>
      <c r="AU138" s="226" t="s">
        <v>82</v>
      </c>
      <c r="AV138" s="14" t="s">
        <v>166</v>
      </c>
      <c r="AW138" s="14" t="s">
        <v>30</v>
      </c>
      <c r="AX138" s="14" t="s">
        <v>80</v>
      </c>
      <c r="AY138" s="226" t="s">
        <v>159</v>
      </c>
    </row>
    <row r="139" spans="1:65" s="2" customFormat="1" ht="24">
      <c r="A139" s="34"/>
      <c r="B139" s="35"/>
      <c r="C139" s="227" t="s">
        <v>166</v>
      </c>
      <c r="D139" s="227" t="s">
        <v>188</v>
      </c>
      <c r="E139" s="228" t="s">
        <v>583</v>
      </c>
      <c r="F139" s="229" t="s">
        <v>584</v>
      </c>
      <c r="G139" s="230" t="s">
        <v>191</v>
      </c>
      <c r="H139" s="231">
        <v>3.68</v>
      </c>
      <c r="I139" s="232"/>
      <c r="J139" s="233">
        <f>ROUND(I139*H139,2)</f>
        <v>0</v>
      </c>
      <c r="K139" s="229" t="s">
        <v>177</v>
      </c>
      <c r="L139" s="234"/>
      <c r="M139" s="235" t="s">
        <v>1</v>
      </c>
      <c r="N139" s="236" t="s">
        <v>38</v>
      </c>
      <c r="O139" s="71"/>
      <c r="P139" s="200">
        <f>O139*H139</f>
        <v>0</v>
      </c>
      <c r="Q139" s="200">
        <v>1</v>
      </c>
      <c r="R139" s="200">
        <f>Q139*H139</f>
        <v>3.68</v>
      </c>
      <c r="S139" s="200">
        <v>0</v>
      </c>
      <c r="T139" s="20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2" t="s">
        <v>192</v>
      </c>
      <c r="AT139" s="202" t="s">
        <v>188</v>
      </c>
      <c r="AU139" s="202" t="s">
        <v>82</v>
      </c>
      <c r="AY139" s="17" t="s">
        <v>159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" t="s">
        <v>80</v>
      </c>
      <c r="BK139" s="203">
        <f>ROUND(I139*H139,2)</f>
        <v>0</v>
      </c>
      <c r="BL139" s="17" t="s">
        <v>166</v>
      </c>
      <c r="BM139" s="202" t="s">
        <v>787</v>
      </c>
    </row>
    <row r="140" spans="1:65" s="13" customFormat="1">
      <c r="B140" s="204"/>
      <c r="C140" s="205"/>
      <c r="D140" s="206" t="s">
        <v>168</v>
      </c>
      <c r="E140" s="207" t="s">
        <v>1</v>
      </c>
      <c r="F140" s="208" t="s">
        <v>788</v>
      </c>
      <c r="G140" s="205"/>
      <c r="H140" s="209">
        <v>3.68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168</v>
      </c>
      <c r="AU140" s="215" t="s">
        <v>82</v>
      </c>
      <c r="AV140" s="13" t="s">
        <v>82</v>
      </c>
      <c r="AW140" s="13" t="s">
        <v>30</v>
      </c>
      <c r="AX140" s="13" t="s">
        <v>73</v>
      </c>
      <c r="AY140" s="215" t="s">
        <v>159</v>
      </c>
    </row>
    <row r="141" spans="1:65" s="14" customFormat="1">
      <c r="B141" s="216"/>
      <c r="C141" s="217"/>
      <c r="D141" s="206" t="s">
        <v>168</v>
      </c>
      <c r="E141" s="218" t="s">
        <v>1</v>
      </c>
      <c r="F141" s="219" t="s">
        <v>173</v>
      </c>
      <c r="G141" s="217"/>
      <c r="H141" s="220">
        <v>3.68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168</v>
      </c>
      <c r="AU141" s="226" t="s">
        <v>82</v>
      </c>
      <c r="AV141" s="14" t="s">
        <v>166</v>
      </c>
      <c r="AW141" s="14" t="s">
        <v>30</v>
      </c>
      <c r="AX141" s="14" t="s">
        <v>80</v>
      </c>
      <c r="AY141" s="226" t="s">
        <v>159</v>
      </c>
    </row>
    <row r="142" spans="1:65" s="2" customFormat="1" ht="48">
      <c r="A142" s="34"/>
      <c r="B142" s="35"/>
      <c r="C142" s="191" t="s">
        <v>160</v>
      </c>
      <c r="D142" s="191" t="s">
        <v>162</v>
      </c>
      <c r="E142" s="192" t="s">
        <v>743</v>
      </c>
      <c r="F142" s="193" t="s">
        <v>744</v>
      </c>
      <c r="G142" s="194" t="s">
        <v>229</v>
      </c>
      <c r="H142" s="195">
        <v>16</v>
      </c>
      <c r="I142" s="196"/>
      <c r="J142" s="197">
        <f>ROUND(I142*H142,2)</f>
        <v>0</v>
      </c>
      <c r="K142" s="193" t="s">
        <v>177</v>
      </c>
      <c r="L142" s="39"/>
      <c r="M142" s="198" t="s">
        <v>1</v>
      </c>
      <c r="N142" s="199" t="s">
        <v>38</v>
      </c>
      <c r="O142" s="71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2" t="s">
        <v>166</v>
      </c>
      <c r="AT142" s="202" t="s">
        <v>162</v>
      </c>
      <c r="AU142" s="202" t="s">
        <v>82</v>
      </c>
      <c r="AY142" s="17" t="s">
        <v>159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7" t="s">
        <v>80</v>
      </c>
      <c r="BK142" s="203">
        <f>ROUND(I142*H142,2)</f>
        <v>0</v>
      </c>
      <c r="BL142" s="17" t="s">
        <v>166</v>
      </c>
      <c r="BM142" s="202" t="s">
        <v>789</v>
      </c>
    </row>
    <row r="143" spans="1:65" s="13" customFormat="1">
      <c r="B143" s="204"/>
      <c r="C143" s="205"/>
      <c r="D143" s="206" t="s">
        <v>168</v>
      </c>
      <c r="E143" s="207" t="s">
        <v>1</v>
      </c>
      <c r="F143" s="208" t="s">
        <v>790</v>
      </c>
      <c r="G143" s="205"/>
      <c r="H143" s="209">
        <v>16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168</v>
      </c>
      <c r="AU143" s="215" t="s">
        <v>82</v>
      </c>
      <c r="AV143" s="13" t="s">
        <v>82</v>
      </c>
      <c r="AW143" s="13" t="s">
        <v>30</v>
      </c>
      <c r="AX143" s="13" t="s">
        <v>73</v>
      </c>
      <c r="AY143" s="215" t="s">
        <v>159</v>
      </c>
    </row>
    <row r="144" spans="1:65" s="14" customFormat="1">
      <c r="B144" s="216"/>
      <c r="C144" s="217"/>
      <c r="D144" s="206" t="s">
        <v>168</v>
      </c>
      <c r="E144" s="218" t="s">
        <v>1</v>
      </c>
      <c r="F144" s="219" t="s">
        <v>173</v>
      </c>
      <c r="G144" s="217"/>
      <c r="H144" s="220">
        <v>16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168</v>
      </c>
      <c r="AU144" s="226" t="s">
        <v>82</v>
      </c>
      <c r="AV144" s="14" t="s">
        <v>166</v>
      </c>
      <c r="AW144" s="14" t="s">
        <v>30</v>
      </c>
      <c r="AX144" s="14" t="s">
        <v>80</v>
      </c>
      <c r="AY144" s="226" t="s">
        <v>159</v>
      </c>
    </row>
    <row r="145" spans="1:65" s="2" customFormat="1" ht="36">
      <c r="A145" s="34"/>
      <c r="B145" s="35"/>
      <c r="C145" s="191" t="s">
        <v>195</v>
      </c>
      <c r="D145" s="191" t="s">
        <v>162</v>
      </c>
      <c r="E145" s="192" t="s">
        <v>746</v>
      </c>
      <c r="F145" s="193" t="s">
        <v>747</v>
      </c>
      <c r="G145" s="194" t="s">
        <v>229</v>
      </c>
      <c r="H145" s="195">
        <v>20</v>
      </c>
      <c r="I145" s="196"/>
      <c r="J145" s="197">
        <f>ROUND(I145*H145,2)</f>
        <v>0</v>
      </c>
      <c r="K145" s="193" t="s">
        <v>177</v>
      </c>
      <c r="L145" s="39"/>
      <c r="M145" s="198" t="s">
        <v>1</v>
      </c>
      <c r="N145" s="199" t="s">
        <v>38</v>
      </c>
      <c r="O145" s="71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2" t="s">
        <v>166</v>
      </c>
      <c r="AT145" s="202" t="s">
        <v>162</v>
      </c>
      <c r="AU145" s="202" t="s">
        <v>82</v>
      </c>
      <c r="AY145" s="17" t="s">
        <v>159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7" t="s">
        <v>80</v>
      </c>
      <c r="BK145" s="203">
        <f>ROUND(I145*H145,2)</f>
        <v>0</v>
      </c>
      <c r="BL145" s="17" t="s">
        <v>166</v>
      </c>
      <c r="BM145" s="202" t="s">
        <v>791</v>
      </c>
    </row>
    <row r="146" spans="1:65" s="13" customFormat="1">
      <c r="B146" s="204"/>
      <c r="C146" s="205"/>
      <c r="D146" s="206" t="s">
        <v>168</v>
      </c>
      <c r="E146" s="207" t="s">
        <v>1</v>
      </c>
      <c r="F146" s="208" t="s">
        <v>267</v>
      </c>
      <c r="G146" s="205"/>
      <c r="H146" s="209">
        <v>20</v>
      </c>
      <c r="I146" s="210"/>
      <c r="J146" s="205"/>
      <c r="K146" s="205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168</v>
      </c>
      <c r="AU146" s="215" t="s">
        <v>82</v>
      </c>
      <c r="AV146" s="13" t="s">
        <v>82</v>
      </c>
      <c r="AW146" s="13" t="s">
        <v>30</v>
      </c>
      <c r="AX146" s="13" t="s">
        <v>73</v>
      </c>
      <c r="AY146" s="215" t="s">
        <v>159</v>
      </c>
    </row>
    <row r="147" spans="1:65" s="14" customFormat="1">
      <c r="B147" s="216"/>
      <c r="C147" s="217"/>
      <c r="D147" s="206" t="s">
        <v>168</v>
      </c>
      <c r="E147" s="218" t="s">
        <v>1</v>
      </c>
      <c r="F147" s="219" t="s">
        <v>173</v>
      </c>
      <c r="G147" s="217"/>
      <c r="H147" s="220">
        <v>20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168</v>
      </c>
      <c r="AU147" s="226" t="s">
        <v>82</v>
      </c>
      <c r="AV147" s="14" t="s">
        <v>166</v>
      </c>
      <c r="AW147" s="14" t="s">
        <v>30</v>
      </c>
      <c r="AX147" s="14" t="s">
        <v>80</v>
      </c>
      <c r="AY147" s="226" t="s">
        <v>159</v>
      </c>
    </row>
    <row r="148" spans="1:65" s="2" customFormat="1" ht="55.5" customHeight="1">
      <c r="A148" s="34"/>
      <c r="B148" s="35"/>
      <c r="C148" s="191" t="s">
        <v>202</v>
      </c>
      <c r="D148" s="191" t="s">
        <v>162</v>
      </c>
      <c r="E148" s="192" t="s">
        <v>749</v>
      </c>
      <c r="F148" s="193" t="s">
        <v>750</v>
      </c>
      <c r="G148" s="194" t="s">
        <v>165</v>
      </c>
      <c r="H148" s="195">
        <v>32</v>
      </c>
      <c r="I148" s="196"/>
      <c r="J148" s="197">
        <f>ROUND(I148*H148,2)</f>
        <v>0</v>
      </c>
      <c r="K148" s="193" t="s">
        <v>177</v>
      </c>
      <c r="L148" s="39"/>
      <c r="M148" s="198" t="s">
        <v>1</v>
      </c>
      <c r="N148" s="199" t="s">
        <v>38</v>
      </c>
      <c r="O148" s="71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2" t="s">
        <v>166</v>
      </c>
      <c r="AT148" s="202" t="s">
        <v>162</v>
      </c>
      <c r="AU148" s="202" t="s">
        <v>82</v>
      </c>
      <c r="AY148" s="17" t="s">
        <v>159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7" t="s">
        <v>80</v>
      </c>
      <c r="BK148" s="203">
        <f>ROUND(I148*H148,2)</f>
        <v>0</v>
      </c>
      <c r="BL148" s="17" t="s">
        <v>166</v>
      </c>
      <c r="BM148" s="202" t="s">
        <v>792</v>
      </c>
    </row>
    <row r="149" spans="1:65" s="13" customFormat="1">
      <c r="B149" s="204"/>
      <c r="C149" s="205"/>
      <c r="D149" s="206" t="s">
        <v>168</v>
      </c>
      <c r="E149" s="207" t="s">
        <v>1</v>
      </c>
      <c r="F149" s="208" t="s">
        <v>793</v>
      </c>
      <c r="G149" s="205"/>
      <c r="H149" s="209">
        <v>32</v>
      </c>
      <c r="I149" s="210"/>
      <c r="J149" s="205"/>
      <c r="K149" s="205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168</v>
      </c>
      <c r="AU149" s="215" t="s">
        <v>82</v>
      </c>
      <c r="AV149" s="13" t="s">
        <v>82</v>
      </c>
      <c r="AW149" s="13" t="s">
        <v>30</v>
      </c>
      <c r="AX149" s="13" t="s">
        <v>73</v>
      </c>
      <c r="AY149" s="215" t="s">
        <v>159</v>
      </c>
    </row>
    <row r="150" spans="1:65" s="14" customFormat="1">
      <c r="B150" s="216"/>
      <c r="C150" s="217"/>
      <c r="D150" s="206" t="s">
        <v>168</v>
      </c>
      <c r="E150" s="218" t="s">
        <v>1</v>
      </c>
      <c r="F150" s="219" t="s">
        <v>173</v>
      </c>
      <c r="G150" s="217"/>
      <c r="H150" s="220">
        <v>32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168</v>
      </c>
      <c r="AU150" s="226" t="s">
        <v>82</v>
      </c>
      <c r="AV150" s="14" t="s">
        <v>166</v>
      </c>
      <c r="AW150" s="14" t="s">
        <v>30</v>
      </c>
      <c r="AX150" s="14" t="s">
        <v>80</v>
      </c>
      <c r="AY150" s="226" t="s">
        <v>159</v>
      </c>
    </row>
    <row r="151" spans="1:65" s="2" customFormat="1" ht="78" customHeight="1">
      <c r="A151" s="34"/>
      <c r="B151" s="35"/>
      <c r="C151" s="191" t="s">
        <v>192</v>
      </c>
      <c r="D151" s="191" t="s">
        <v>162</v>
      </c>
      <c r="E151" s="192" t="s">
        <v>765</v>
      </c>
      <c r="F151" s="193" t="s">
        <v>766</v>
      </c>
      <c r="G151" s="194" t="s">
        <v>165</v>
      </c>
      <c r="H151" s="195">
        <v>32</v>
      </c>
      <c r="I151" s="196"/>
      <c r="J151" s="197">
        <f>ROUND(I151*H151,2)</f>
        <v>0</v>
      </c>
      <c r="K151" s="193" t="s">
        <v>177</v>
      </c>
      <c r="L151" s="39"/>
      <c r="M151" s="198" t="s">
        <v>1</v>
      </c>
      <c r="N151" s="199" t="s">
        <v>38</v>
      </c>
      <c r="O151" s="71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2" t="s">
        <v>166</v>
      </c>
      <c r="AT151" s="202" t="s">
        <v>162</v>
      </c>
      <c r="AU151" s="202" t="s">
        <v>82</v>
      </c>
      <c r="AY151" s="17" t="s">
        <v>159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7" t="s">
        <v>80</v>
      </c>
      <c r="BK151" s="203">
        <f>ROUND(I151*H151,2)</f>
        <v>0</v>
      </c>
      <c r="BL151" s="17" t="s">
        <v>166</v>
      </c>
      <c r="BM151" s="202" t="s">
        <v>794</v>
      </c>
    </row>
    <row r="152" spans="1:65" s="13" customFormat="1">
      <c r="B152" s="204"/>
      <c r="C152" s="205"/>
      <c r="D152" s="206" t="s">
        <v>168</v>
      </c>
      <c r="E152" s="207" t="s">
        <v>1</v>
      </c>
      <c r="F152" s="208" t="s">
        <v>795</v>
      </c>
      <c r="G152" s="205"/>
      <c r="H152" s="209">
        <v>32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168</v>
      </c>
      <c r="AU152" s="215" t="s">
        <v>82</v>
      </c>
      <c r="AV152" s="13" t="s">
        <v>82</v>
      </c>
      <c r="AW152" s="13" t="s">
        <v>30</v>
      </c>
      <c r="AX152" s="13" t="s">
        <v>73</v>
      </c>
      <c r="AY152" s="215" t="s">
        <v>159</v>
      </c>
    </row>
    <row r="153" spans="1:65" s="14" customFormat="1">
      <c r="B153" s="216"/>
      <c r="C153" s="217"/>
      <c r="D153" s="206" t="s">
        <v>168</v>
      </c>
      <c r="E153" s="218" t="s">
        <v>1</v>
      </c>
      <c r="F153" s="219" t="s">
        <v>173</v>
      </c>
      <c r="G153" s="217"/>
      <c r="H153" s="220">
        <v>32</v>
      </c>
      <c r="I153" s="221"/>
      <c r="J153" s="217"/>
      <c r="K153" s="217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168</v>
      </c>
      <c r="AU153" s="226" t="s">
        <v>82</v>
      </c>
      <c r="AV153" s="14" t="s">
        <v>166</v>
      </c>
      <c r="AW153" s="14" t="s">
        <v>30</v>
      </c>
      <c r="AX153" s="14" t="s">
        <v>80</v>
      </c>
      <c r="AY153" s="226" t="s">
        <v>159</v>
      </c>
    </row>
    <row r="154" spans="1:65" s="12" customFormat="1" ht="25.9" customHeight="1">
      <c r="B154" s="175"/>
      <c r="C154" s="176"/>
      <c r="D154" s="177" t="s">
        <v>72</v>
      </c>
      <c r="E154" s="178" t="s">
        <v>291</v>
      </c>
      <c r="F154" s="178" t="s">
        <v>292</v>
      </c>
      <c r="G154" s="176"/>
      <c r="H154" s="176"/>
      <c r="I154" s="179"/>
      <c r="J154" s="180">
        <f>BK154</f>
        <v>0</v>
      </c>
      <c r="K154" s="176"/>
      <c r="L154" s="181"/>
      <c r="M154" s="182"/>
      <c r="N154" s="183"/>
      <c r="O154" s="183"/>
      <c r="P154" s="184">
        <f>SUM(P155:P167)</f>
        <v>0</v>
      </c>
      <c r="Q154" s="183"/>
      <c r="R154" s="184">
        <f>SUM(R155:R167)</f>
        <v>0</v>
      </c>
      <c r="S154" s="183"/>
      <c r="T154" s="185">
        <f>SUM(T155:T167)</f>
        <v>0</v>
      </c>
      <c r="AR154" s="186" t="s">
        <v>166</v>
      </c>
      <c r="AT154" s="187" t="s">
        <v>72</v>
      </c>
      <c r="AU154" s="187" t="s">
        <v>73</v>
      </c>
      <c r="AY154" s="186" t="s">
        <v>159</v>
      </c>
      <c r="BK154" s="188">
        <f>SUM(BK155:BK167)</f>
        <v>0</v>
      </c>
    </row>
    <row r="155" spans="1:65" s="2" customFormat="1" ht="78" customHeight="1">
      <c r="A155" s="34"/>
      <c r="B155" s="35"/>
      <c r="C155" s="191" t="s">
        <v>211</v>
      </c>
      <c r="D155" s="191" t="s">
        <v>162</v>
      </c>
      <c r="E155" s="192" t="s">
        <v>294</v>
      </c>
      <c r="F155" s="193" t="s">
        <v>295</v>
      </c>
      <c r="G155" s="194" t="s">
        <v>198</v>
      </c>
      <c r="H155" s="195">
        <v>1</v>
      </c>
      <c r="I155" s="196"/>
      <c r="J155" s="197">
        <f>ROUND(I155*H155,2)</f>
        <v>0</v>
      </c>
      <c r="K155" s="193" t="s">
        <v>177</v>
      </c>
      <c r="L155" s="39"/>
      <c r="M155" s="198" t="s">
        <v>1</v>
      </c>
      <c r="N155" s="199" t="s">
        <v>38</v>
      </c>
      <c r="O155" s="7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2" t="s">
        <v>166</v>
      </c>
      <c r="AT155" s="202" t="s">
        <v>162</v>
      </c>
      <c r="AU155" s="202" t="s">
        <v>80</v>
      </c>
      <c r="AY155" s="17" t="s">
        <v>159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7" t="s">
        <v>80</v>
      </c>
      <c r="BK155" s="203">
        <f>ROUND(I155*H155,2)</f>
        <v>0</v>
      </c>
      <c r="BL155" s="17" t="s">
        <v>166</v>
      </c>
      <c r="BM155" s="202" t="s">
        <v>796</v>
      </c>
    </row>
    <row r="156" spans="1:65" s="13" customFormat="1">
      <c r="B156" s="204"/>
      <c r="C156" s="205"/>
      <c r="D156" s="206" t="s">
        <v>168</v>
      </c>
      <c r="E156" s="207" t="s">
        <v>1</v>
      </c>
      <c r="F156" s="208" t="s">
        <v>80</v>
      </c>
      <c r="G156" s="205"/>
      <c r="H156" s="209">
        <v>1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168</v>
      </c>
      <c r="AU156" s="215" t="s">
        <v>80</v>
      </c>
      <c r="AV156" s="13" t="s">
        <v>82</v>
      </c>
      <c r="AW156" s="13" t="s">
        <v>30</v>
      </c>
      <c r="AX156" s="13" t="s">
        <v>73</v>
      </c>
      <c r="AY156" s="215" t="s">
        <v>159</v>
      </c>
    </row>
    <row r="157" spans="1:65" s="14" customFormat="1">
      <c r="B157" s="216"/>
      <c r="C157" s="217"/>
      <c r="D157" s="206" t="s">
        <v>168</v>
      </c>
      <c r="E157" s="218" t="s">
        <v>1</v>
      </c>
      <c r="F157" s="219" t="s">
        <v>173</v>
      </c>
      <c r="G157" s="217"/>
      <c r="H157" s="220">
        <v>1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168</v>
      </c>
      <c r="AU157" s="226" t="s">
        <v>80</v>
      </c>
      <c r="AV157" s="14" t="s">
        <v>166</v>
      </c>
      <c r="AW157" s="14" t="s">
        <v>30</v>
      </c>
      <c r="AX157" s="14" t="s">
        <v>80</v>
      </c>
      <c r="AY157" s="226" t="s">
        <v>159</v>
      </c>
    </row>
    <row r="158" spans="1:65" s="2" customFormat="1" ht="24">
      <c r="A158" s="34"/>
      <c r="B158" s="35"/>
      <c r="C158" s="191" t="s">
        <v>216</v>
      </c>
      <c r="D158" s="191" t="s">
        <v>162</v>
      </c>
      <c r="E158" s="192" t="s">
        <v>770</v>
      </c>
      <c r="F158" s="193" t="s">
        <v>771</v>
      </c>
      <c r="G158" s="194" t="s">
        <v>772</v>
      </c>
      <c r="H158" s="195">
        <v>1</v>
      </c>
      <c r="I158" s="196"/>
      <c r="J158" s="197">
        <f>ROUND(I158*H158,2)</f>
        <v>0</v>
      </c>
      <c r="K158" s="193" t="s">
        <v>177</v>
      </c>
      <c r="L158" s="39"/>
      <c r="M158" s="198" t="s">
        <v>1</v>
      </c>
      <c r="N158" s="199" t="s">
        <v>38</v>
      </c>
      <c r="O158" s="71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2" t="s">
        <v>166</v>
      </c>
      <c r="AT158" s="202" t="s">
        <v>162</v>
      </c>
      <c r="AU158" s="202" t="s">
        <v>80</v>
      </c>
      <c r="AY158" s="17" t="s">
        <v>159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7" t="s">
        <v>80</v>
      </c>
      <c r="BK158" s="203">
        <f>ROUND(I158*H158,2)</f>
        <v>0</v>
      </c>
      <c r="BL158" s="17" t="s">
        <v>166</v>
      </c>
      <c r="BM158" s="202" t="s">
        <v>797</v>
      </c>
    </row>
    <row r="159" spans="1:65" s="13" customFormat="1">
      <c r="B159" s="204"/>
      <c r="C159" s="205"/>
      <c r="D159" s="206" t="s">
        <v>168</v>
      </c>
      <c r="E159" s="207" t="s">
        <v>1</v>
      </c>
      <c r="F159" s="208" t="s">
        <v>80</v>
      </c>
      <c r="G159" s="205"/>
      <c r="H159" s="209">
        <v>1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168</v>
      </c>
      <c r="AU159" s="215" t="s">
        <v>80</v>
      </c>
      <c r="AV159" s="13" t="s">
        <v>82</v>
      </c>
      <c r="AW159" s="13" t="s">
        <v>30</v>
      </c>
      <c r="AX159" s="13" t="s">
        <v>73</v>
      </c>
      <c r="AY159" s="215" t="s">
        <v>159</v>
      </c>
    </row>
    <row r="160" spans="1:65" s="14" customFormat="1">
      <c r="B160" s="216"/>
      <c r="C160" s="217"/>
      <c r="D160" s="206" t="s">
        <v>168</v>
      </c>
      <c r="E160" s="218" t="s">
        <v>1</v>
      </c>
      <c r="F160" s="219" t="s">
        <v>173</v>
      </c>
      <c r="G160" s="217"/>
      <c r="H160" s="220">
        <v>1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168</v>
      </c>
      <c r="AU160" s="226" t="s">
        <v>80</v>
      </c>
      <c r="AV160" s="14" t="s">
        <v>166</v>
      </c>
      <c r="AW160" s="14" t="s">
        <v>30</v>
      </c>
      <c r="AX160" s="14" t="s">
        <v>80</v>
      </c>
      <c r="AY160" s="226" t="s">
        <v>159</v>
      </c>
    </row>
    <row r="161" spans="1:65" s="2" customFormat="1" ht="189.75" customHeight="1">
      <c r="A161" s="34"/>
      <c r="B161" s="35"/>
      <c r="C161" s="191" t="s">
        <v>222</v>
      </c>
      <c r="D161" s="191" t="s">
        <v>162</v>
      </c>
      <c r="E161" s="192" t="s">
        <v>604</v>
      </c>
      <c r="F161" s="193" t="s">
        <v>774</v>
      </c>
      <c r="G161" s="194" t="s">
        <v>191</v>
      </c>
      <c r="H161" s="195">
        <v>29.44</v>
      </c>
      <c r="I161" s="196"/>
      <c r="J161" s="197">
        <f>ROUND(I161*H161,2)</f>
        <v>0</v>
      </c>
      <c r="K161" s="193" t="s">
        <v>177</v>
      </c>
      <c r="L161" s="39"/>
      <c r="M161" s="198" t="s">
        <v>1</v>
      </c>
      <c r="N161" s="199" t="s">
        <v>38</v>
      </c>
      <c r="O161" s="71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2" t="s">
        <v>300</v>
      </c>
      <c r="AT161" s="202" t="s">
        <v>162</v>
      </c>
      <c r="AU161" s="202" t="s">
        <v>80</v>
      </c>
      <c r="AY161" s="17" t="s">
        <v>159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7" t="s">
        <v>80</v>
      </c>
      <c r="BK161" s="203">
        <f>ROUND(I161*H161,2)</f>
        <v>0</v>
      </c>
      <c r="BL161" s="17" t="s">
        <v>300</v>
      </c>
      <c r="BM161" s="202" t="s">
        <v>798</v>
      </c>
    </row>
    <row r="162" spans="1:65" s="13" customFormat="1">
      <c r="B162" s="204"/>
      <c r="C162" s="205"/>
      <c r="D162" s="206" t="s">
        <v>168</v>
      </c>
      <c r="E162" s="207" t="s">
        <v>1</v>
      </c>
      <c r="F162" s="208" t="s">
        <v>799</v>
      </c>
      <c r="G162" s="205"/>
      <c r="H162" s="209">
        <v>14.72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168</v>
      </c>
      <c r="AU162" s="215" t="s">
        <v>80</v>
      </c>
      <c r="AV162" s="13" t="s">
        <v>82</v>
      </c>
      <c r="AW162" s="13" t="s">
        <v>30</v>
      </c>
      <c r="AX162" s="13" t="s">
        <v>73</v>
      </c>
      <c r="AY162" s="215" t="s">
        <v>159</v>
      </c>
    </row>
    <row r="163" spans="1:65" s="13" customFormat="1">
      <c r="B163" s="204"/>
      <c r="C163" s="205"/>
      <c r="D163" s="206" t="s">
        <v>168</v>
      </c>
      <c r="E163" s="207" t="s">
        <v>1</v>
      </c>
      <c r="F163" s="208" t="s">
        <v>800</v>
      </c>
      <c r="G163" s="205"/>
      <c r="H163" s="209">
        <v>14.72</v>
      </c>
      <c r="I163" s="210"/>
      <c r="J163" s="205"/>
      <c r="K163" s="205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168</v>
      </c>
      <c r="AU163" s="215" t="s">
        <v>80</v>
      </c>
      <c r="AV163" s="13" t="s">
        <v>82</v>
      </c>
      <c r="AW163" s="13" t="s">
        <v>30</v>
      </c>
      <c r="AX163" s="13" t="s">
        <v>73</v>
      </c>
      <c r="AY163" s="215" t="s">
        <v>159</v>
      </c>
    </row>
    <row r="164" spans="1:65" s="14" customFormat="1">
      <c r="B164" s="216"/>
      <c r="C164" s="217"/>
      <c r="D164" s="206" t="s">
        <v>168</v>
      </c>
      <c r="E164" s="218" t="s">
        <v>1</v>
      </c>
      <c r="F164" s="219" t="s">
        <v>173</v>
      </c>
      <c r="G164" s="217"/>
      <c r="H164" s="220">
        <v>29.44</v>
      </c>
      <c r="I164" s="221"/>
      <c r="J164" s="217"/>
      <c r="K164" s="217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168</v>
      </c>
      <c r="AU164" s="226" t="s">
        <v>80</v>
      </c>
      <c r="AV164" s="14" t="s">
        <v>166</v>
      </c>
      <c r="AW164" s="14" t="s">
        <v>30</v>
      </c>
      <c r="AX164" s="14" t="s">
        <v>80</v>
      </c>
      <c r="AY164" s="226" t="s">
        <v>159</v>
      </c>
    </row>
    <row r="165" spans="1:65" s="2" customFormat="1" ht="90" customHeight="1">
      <c r="A165" s="34"/>
      <c r="B165" s="35"/>
      <c r="C165" s="191" t="s">
        <v>226</v>
      </c>
      <c r="D165" s="191" t="s">
        <v>162</v>
      </c>
      <c r="E165" s="192" t="s">
        <v>778</v>
      </c>
      <c r="F165" s="193" t="s">
        <v>779</v>
      </c>
      <c r="G165" s="194" t="s">
        <v>191</v>
      </c>
      <c r="H165" s="195">
        <v>14.72</v>
      </c>
      <c r="I165" s="196"/>
      <c r="J165" s="197">
        <f>ROUND(I165*H165,2)</f>
        <v>0</v>
      </c>
      <c r="K165" s="193" t="s">
        <v>177</v>
      </c>
      <c r="L165" s="39"/>
      <c r="M165" s="198" t="s">
        <v>1</v>
      </c>
      <c r="N165" s="199" t="s">
        <v>38</v>
      </c>
      <c r="O165" s="71"/>
      <c r="P165" s="200">
        <f>O165*H165</f>
        <v>0</v>
      </c>
      <c r="Q165" s="200">
        <v>0</v>
      </c>
      <c r="R165" s="200">
        <f>Q165*H165</f>
        <v>0</v>
      </c>
      <c r="S165" s="200">
        <v>0</v>
      </c>
      <c r="T165" s="201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2" t="s">
        <v>300</v>
      </c>
      <c r="AT165" s="202" t="s">
        <v>162</v>
      </c>
      <c r="AU165" s="202" t="s">
        <v>80</v>
      </c>
      <c r="AY165" s="17" t="s">
        <v>159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7" t="s">
        <v>80</v>
      </c>
      <c r="BK165" s="203">
        <f>ROUND(I165*H165,2)</f>
        <v>0</v>
      </c>
      <c r="BL165" s="17" t="s">
        <v>300</v>
      </c>
      <c r="BM165" s="202" t="s">
        <v>801</v>
      </c>
    </row>
    <row r="166" spans="1:65" s="13" customFormat="1">
      <c r="B166" s="204"/>
      <c r="C166" s="205"/>
      <c r="D166" s="206" t="s">
        <v>168</v>
      </c>
      <c r="E166" s="207" t="s">
        <v>1</v>
      </c>
      <c r="F166" s="208" t="s">
        <v>802</v>
      </c>
      <c r="G166" s="205"/>
      <c r="H166" s="209">
        <v>14.72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168</v>
      </c>
      <c r="AU166" s="215" t="s">
        <v>80</v>
      </c>
      <c r="AV166" s="13" t="s">
        <v>82</v>
      </c>
      <c r="AW166" s="13" t="s">
        <v>30</v>
      </c>
      <c r="AX166" s="13" t="s">
        <v>73</v>
      </c>
      <c r="AY166" s="215" t="s">
        <v>159</v>
      </c>
    </row>
    <row r="167" spans="1:65" s="14" customFormat="1">
      <c r="B167" s="216"/>
      <c r="C167" s="217"/>
      <c r="D167" s="206" t="s">
        <v>168</v>
      </c>
      <c r="E167" s="218" t="s">
        <v>1</v>
      </c>
      <c r="F167" s="219" t="s">
        <v>173</v>
      </c>
      <c r="G167" s="217"/>
      <c r="H167" s="220">
        <v>14.72</v>
      </c>
      <c r="I167" s="221"/>
      <c r="J167" s="217"/>
      <c r="K167" s="217"/>
      <c r="L167" s="222"/>
      <c r="M167" s="247"/>
      <c r="N167" s="248"/>
      <c r="O167" s="248"/>
      <c r="P167" s="248"/>
      <c r="Q167" s="248"/>
      <c r="R167" s="248"/>
      <c r="S167" s="248"/>
      <c r="T167" s="249"/>
      <c r="AT167" s="226" t="s">
        <v>168</v>
      </c>
      <c r="AU167" s="226" t="s">
        <v>80</v>
      </c>
      <c r="AV167" s="14" t="s">
        <v>166</v>
      </c>
      <c r="AW167" s="14" t="s">
        <v>30</v>
      </c>
      <c r="AX167" s="14" t="s">
        <v>80</v>
      </c>
      <c r="AY167" s="226" t="s">
        <v>159</v>
      </c>
    </row>
    <row r="168" spans="1:65" s="2" customFormat="1" ht="6.95" customHeight="1">
      <c r="A168" s="34"/>
      <c r="B168" s="54"/>
      <c r="C168" s="55"/>
      <c r="D168" s="55"/>
      <c r="E168" s="55"/>
      <c r="F168" s="55"/>
      <c r="G168" s="55"/>
      <c r="H168" s="55"/>
      <c r="I168" s="55"/>
      <c r="J168" s="55"/>
      <c r="K168" s="55"/>
      <c r="L168" s="39"/>
      <c r="M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</row>
  </sheetData>
  <sheetProtection algorithmName="SHA-512" hashValue="LJ9iXBTF9yY4kX+vxFNYRcyK9/NmQ+n1Wg/fu8mLXsPsrvVfHOxCqg1W85/lu8bHgODpmuceZoidmd7HKaWGaA==" saltValue="NznoMNP0SUqD4YqaGn8xAQ==" spinCount="100000" sheet="1" objects="1" scenarios="1" formatColumns="0" formatRows="0" autoFilter="0"/>
  <autoFilter ref="C126:K167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topLeftCell="A138" workbookViewId="0">
      <selection activeCell="K130" sqref="K13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109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131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8" t="str">
        <f>'Rekapitulace stavby'!K6</f>
        <v>14 - Oprava trati v úseku Kralupy - Velvary</v>
      </c>
      <c r="F7" s="309"/>
      <c r="G7" s="309"/>
      <c r="H7" s="309"/>
      <c r="L7" s="20"/>
    </row>
    <row r="8" spans="1:46" ht="12.75">
      <c r="B8" s="20"/>
      <c r="D8" s="119" t="s">
        <v>132</v>
      </c>
      <c r="L8" s="20"/>
    </row>
    <row r="9" spans="1:46" s="1" customFormat="1" ht="23.25" customHeight="1">
      <c r="B9" s="20"/>
      <c r="E9" s="308" t="s">
        <v>133</v>
      </c>
      <c r="F9" s="288"/>
      <c r="G9" s="288"/>
      <c r="H9" s="288"/>
      <c r="L9" s="20"/>
    </row>
    <row r="10" spans="1:46" s="1" customFormat="1" ht="12" customHeight="1">
      <c r="B10" s="20"/>
      <c r="D10" s="119" t="s">
        <v>134</v>
      </c>
      <c r="L10" s="20"/>
    </row>
    <row r="11" spans="1:46" s="2" customFormat="1" ht="16.5" customHeight="1">
      <c r="A11" s="34"/>
      <c r="B11" s="39"/>
      <c r="C11" s="34"/>
      <c r="D11" s="34"/>
      <c r="E11" s="316" t="s">
        <v>682</v>
      </c>
      <c r="F11" s="310"/>
      <c r="G11" s="310"/>
      <c r="H11" s="310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683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11" t="s">
        <v>803</v>
      </c>
      <c r="F13" s="310"/>
      <c r="G13" s="310"/>
      <c r="H13" s="310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10" t="s">
        <v>1</v>
      </c>
      <c r="G15" s="34"/>
      <c r="H15" s="34"/>
      <c r="I15" s="119" t="s">
        <v>19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10" t="s">
        <v>21</v>
      </c>
      <c r="G16" s="34"/>
      <c r="H16" s="34"/>
      <c r="I16" s="119" t="s">
        <v>22</v>
      </c>
      <c r="J16" s="120" t="str">
        <f>'Rekapitulace stavby'!AN8</f>
        <v>8. 3. 2021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10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tr">
        <f>IF('Rekapitulace stavby'!E11="","",'Rekapitulace stavby'!E11)</f>
        <v xml:space="preserve"> </v>
      </c>
      <c r="F19" s="34"/>
      <c r="G19" s="34"/>
      <c r="H19" s="34"/>
      <c r="I19" s="119" t="s">
        <v>26</v>
      </c>
      <c r="J19" s="110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27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12" t="str">
        <f>'Rekapitulace stavby'!E14</f>
        <v>Vyplň údaj</v>
      </c>
      <c r="F22" s="313"/>
      <c r="G22" s="313"/>
      <c r="H22" s="313"/>
      <c r="I22" s="119" t="s">
        <v>26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29</v>
      </c>
      <c r="E24" s="34"/>
      <c r="F24" s="34"/>
      <c r="G24" s="34"/>
      <c r="H24" s="34"/>
      <c r="I24" s="119" t="s">
        <v>25</v>
      </c>
      <c r="J24" s="110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tr">
        <f>IF('Rekapitulace stavby'!E17="","",'Rekapitulace stavby'!E17)</f>
        <v xml:space="preserve"> </v>
      </c>
      <c r="F25" s="34"/>
      <c r="G25" s="34"/>
      <c r="H25" s="34"/>
      <c r="I25" s="119" t="s">
        <v>26</v>
      </c>
      <c r="J25" s="110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31</v>
      </c>
      <c r="E27" s="34"/>
      <c r="F27" s="34"/>
      <c r="G27" s="34"/>
      <c r="H27" s="34"/>
      <c r="I27" s="119" t="s">
        <v>25</v>
      </c>
      <c r="J27" s="110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tr">
        <f>IF('Rekapitulace stavby'!E20="","",'Rekapitulace stavby'!E20)</f>
        <v xml:space="preserve"> </v>
      </c>
      <c r="F28" s="34"/>
      <c r="G28" s="34"/>
      <c r="H28" s="34"/>
      <c r="I28" s="119" t="s">
        <v>26</v>
      </c>
      <c r="J28" s="110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1"/>
      <c r="B31" s="122"/>
      <c r="C31" s="121"/>
      <c r="D31" s="121"/>
      <c r="E31" s="314" t="s">
        <v>1</v>
      </c>
      <c r="F31" s="314"/>
      <c r="G31" s="314"/>
      <c r="H31" s="314"/>
      <c r="I31" s="121"/>
      <c r="J31" s="121"/>
      <c r="K31" s="121"/>
      <c r="L31" s="12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5" t="s">
        <v>33</v>
      </c>
      <c r="E34" s="34"/>
      <c r="F34" s="34"/>
      <c r="G34" s="34"/>
      <c r="H34" s="34"/>
      <c r="I34" s="34"/>
      <c r="J34" s="126">
        <f>ROUND(J127,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4"/>
      <c r="E35" s="124"/>
      <c r="F35" s="124"/>
      <c r="G35" s="124"/>
      <c r="H35" s="124"/>
      <c r="I35" s="124"/>
      <c r="J35" s="124"/>
      <c r="K35" s="12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7" t="s">
        <v>35</v>
      </c>
      <c r="G36" s="34"/>
      <c r="H36" s="34"/>
      <c r="I36" s="127" t="s">
        <v>34</v>
      </c>
      <c r="J36" s="127" t="s">
        <v>36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8" t="s">
        <v>37</v>
      </c>
      <c r="E37" s="119" t="s">
        <v>38</v>
      </c>
      <c r="F37" s="129">
        <f>ROUND((SUM(BE127:BE142)),  2)</f>
        <v>0</v>
      </c>
      <c r="G37" s="34"/>
      <c r="H37" s="34"/>
      <c r="I37" s="130">
        <v>0.21</v>
      </c>
      <c r="J37" s="129">
        <f>ROUND(((SUM(BE127:BE142))*I37),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39</v>
      </c>
      <c r="F38" s="129">
        <f>ROUND((SUM(BF127:BF142)),  2)</f>
        <v>0</v>
      </c>
      <c r="G38" s="34"/>
      <c r="H38" s="34"/>
      <c r="I38" s="130">
        <v>0.15</v>
      </c>
      <c r="J38" s="129">
        <f>ROUND(((SUM(BF127:BF142))*I38),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40</v>
      </c>
      <c r="F39" s="129">
        <f>ROUND((SUM(BG127:BG142)),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41</v>
      </c>
      <c r="F40" s="129">
        <f>ROUND((SUM(BH127:BH142)),  2)</f>
        <v>0</v>
      </c>
      <c r="G40" s="34"/>
      <c r="H40" s="34"/>
      <c r="I40" s="130">
        <v>0.15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42</v>
      </c>
      <c r="F41" s="129">
        <f>ROUND((SUM(BI127:BI142)),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43</v>
      </c>
      <c r="E43" s="133"/>
      <c r="F43" s="133"/>
      <c r="G43" s="134" t="s">
        <v>44</v>
      </c>
      <c r="H43" s="135" t="s">
        <v>45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136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06" t="str">
        <f>E7</f>
        <v>14 - Oprava trati v úseku Kralupy - Velvary</v>
      </c>
      <c r="F85" s="307"/>
      <c r="G85" s="307"/>
      <c r="H85" s="30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23.25" customHeight="1">
      <c r="B87" s="21"/>
      <c r="C87" s="22"/>
      <c r="D87" s="22"/>
      <c r="E87" s="306" t="s">
        <v>133</v>
      </c>
      <c r="F87" s="273"/>
      <c r="G87" s="273"/>
      <c r="H87" s="273"/>
      <c r="I87" s="22"/>
      <c r="J87" s="22"/>
      <c r="K87" s="22"/>
      <c r="L87" s="20"/>
    </row>
    <row r="88" spans="1:31" s="1" customFormat="1" ht="12" customHeight="1">
      <c r="B88" s="21"/>
      <c r="C88" s="29" t="s">
        <v>134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15" t="s">
        <v>682</v>
      </c>
      <c r="F89" s="305"/>
      <c r="G89" s="305"/>
      <c r="H89" s="30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683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63" t="str">
        <f>E13</f>
        <v>04 - GPK</v>
      </c>
      <c r="F91" s="305"/>
      <c r="G91" s="305"/>
      <c r="H91" s="305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8. 3. 2021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29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27</v>
      </c>
      <c r="D96" s="36"/>
      <c r="E96" s="36"/>
      <c r="F96" s="27" t="str">
        <f>IF(E22="","",E22)</f>
        <v>Vyplň údaj</v>
      </c>
      <c r="G96" s="36"/>
      <c r="H96" s="36"/>
      <c r="I96" s="29" t="s">
        <v>31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137</v>
      </c>
      <c r="D98" s="150"/>
      <c r="E98" s="150"/>
      <c r="F98" s="150"/>
      <c r="G98" s="150"/>
      <c r="H98" s="150"/>
      <c r="I98" s="150"/>
      <c r="J98" s="151" t="s">
        <v>138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139</v>
      </c>
      <c r="D100" s="36"/>
      <c r="E100" s="36"/>
      <c r="F100" s="36"/>
      <c r="G100" s="36"/>
      <c r="H100" s="36"/>
      <c r="I100" s="36"/>
      <c r="J100" s="84">
        <f>J127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140</v>
      </c>
    </row>
    <row r="101" spans="1:47" s="9" customFormat="1" ht="24.95" customHeight="1">
      <c r="B101" s="153"/>
      <c r="C101" s="154"/>
      <c r="D101" s="155" t="s">
        <v>141</v>
      </c>
      <c r="E101" s="156"/>
      <c r="F101" s="156"/>
      <c r="G101" s="156"/>
      <c r="H101" s="156"/>
      <c r="I101" s="156"/>
      <c r="J101" s="157">
        <f>J128</f>
        <v>0</v>
      </c>
      <c r="K101" s="154"/>
      <c r="L101" s="158"/>
    </row>
    <row r="102" spans="1:47" s="10" customFormat="1" ht="19.899999999999999" customHeight="1">
      <c r="B102" s="159"/>
      <c r="C102" s="104"/>
      <c r="D102" s="160" t="s">
        <v>142</v>
      </c>
      <c r="E102" s="161"/>
      <c r="F102" s="161"/>
      <c r="G102" s="161"/>
      <c r="H102" s="161"/>
      <c r="I102" s="161"/>
      <c r="J102" s="162">
        <f>J129</f>
        <v>0</v>
      </c>
      <c r="K102" s="104"/>
      <c r="L102" s="163"/>
    </row>
    <row r="103" spans="1:47" s="9" customFormat="1" ht="24.95" customHeight="1">
      <c r="B103" s="153"/>
      <c r="C103" s="154"/>
      <c r="D103" s="155" t="s">
        <v>143</v>
      </c>
      <c r="E103" s="156"/>
      <c r="F103" s="156"/>
      <c r="G103" s="156"/>
      <c r="H103" s="156"/>
      <c r="I103" s="156"/>
      <c r="J103" s="157">
        <f>J139</f>
        <v>0</v>
      </c>
      <c r="K103" s="154"/>
      <c r="L103" s="158"/>
    </row>
    <row r="104" spans="1:47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47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>
      <c r="A110" s="34"/>
      <c r="B110" s="35"/>
      <c r="C110" s="23" t="s">
        <v>144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6.5" customHeight="1">
      <c r="A113" s="34"/>
      <c r="B113" s="35"/>
      <c r="C113" s="36"/>
      <c r="D113" s="36"/>
      <c r="E113" s="306" t="str">
        <f>E7</f>
        <v>14 - Oprava trati v úseku Kralupy - Velvary</v>
      </c>
      <c r="F113" s="307"/>
      <c r="G113" s="307"/>
      <c r="H113" s="307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1" customFormat="1" ht="12" customHeight="1">
      <c r="B114" s="21"/>
      <c r="C114" s="29" t="s">
        <v>132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pans="1:63" s="1" customFormat="1" ht="23.25" customHeight="1">
      <c r="B115" s="21"/>
      <c r="C115" s="22"/>
      <c r="D115" s="22"/>
      <c r="E115" s="306" t="s">
        <v>133</v>
      </c>
      <c r="F115" s="273"/>
      <c r="G115" s="273"/>
      <c r="H115" s="273"/>
      <c r="I115" s="22"/>
      <c r="J115" s="22"/>
      <c r="K115" s="22"/>
      <c r="L115" s="20"/>
    </row>
    <row r="116" spans="1:63" s="1" customFormat="1" ht="12" customHeight="1">
      <c r="B116" s="21"/>
      <c r="C116" s="29" t="s">
        <v>134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15" t="s">
        <v>682</v>
      </c>
      <c r="F117" s="305"/>
      <c r="G117" s="305"/>
      <c r="H117" s="305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683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3" t="str">
        <f>E13</f>
        <v>04 - GPK</v>
      </c>
      <c r="F119" s="305"/>
      <c r="G119" s="305"/>
      <c r="H119" s="305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F16</f>
        <v xml:space="preserve"> </v>
      </c>
      <c r="G121" s="36"/>
      <c r="H121" s="36"/>
      <c r="I121" s="29" t="s">
        <v>22</v>
      </c>
      <c r="J121" s="66" t="str">
        <f>IF(J16="","",J16)</f>
        <v>8. 3. 2021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E19</f>
        <v xml:space="preserve"> </v>
      </c>
      <c r="G123" s="36"/>
      <c r="H123" s="36"/>
      <c r="I123" s="29" t="s">
        <v>29</v>
      </c>
      <c r="J123" s="32" t="str">
        <f>E25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27</v>
      </c>
      <c r="D124" s="36"/>
      <c r="E124" s="36"/>
      <c r="F124" s="27" t="str">
        <f>IF(E22="","",E22)</f>
        <v>Vyplň údaj</v>
      </c>
      <c r="G124" s="36"/>
      <c r="H124" s="36"/>
      <c r="I124" s="29" t="s">
        <v>31</v>
      </c>
      <c r="J124" s="32" t="str">
        <f>E28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64"/>
      <c r="B126" s="165"/>
      <c r="C126" s="166" t="s">
        <v>145</v>
      </c>
      <c r="D126" s="167" t="s">
        <v>58</v>
      </c>
      <c r="E126" s="167" t="s">
        <v>54</v>
      </c>
      <c r="F126" s="167" t="s">
        <v>55</v>
      </c>
      <c r="G126" s="167" t="s">
        <v>146</v>
      </c>
      <c r="H126" s="167" t="s">
        <v>147</v>
      </c>
      <c r="I126" s="167" t="s">
        <v>148</v>
      </c>
      <c r="J126" s="167" t="s">
        <v>138</v>
      </c>
      <c r="K126" s="168" t="s">
        <v>149</v>
      </c>
      <c r="L126" s="169"/>
      <c r="M126" s="75" t="s">
        <v>1</v>
      </c>
      <c r="N126" s="76" t="s">
        <v>37</v>
      </c>
      <c r="O126" s="76" t="s">
        <v>150</v>
      </c>
      <c r="P126" s="76" t="s">
        <v>151</v>
      </c>
      <c r="Q126" s="76" t="s">
        <v>152</v>
      </c>
      <c r="R126" s="76" t="s">
        <v>153</v>
      </c>
      <c r="S126" s="76" t="s">
        <v>154</v>
      </c>
      <c r="T126" s="77" t="s">
        <v>155</v>
      </c>
      <c r="U126" s="164"/>
      <c r="V126" s="164"/>
      <c r="W126" s="164"/>
      <c r="X126" s="164"/>
      <c r="Y126" s="164"/>
      <c r="Z126" s="164"/>
      <c r="AA126" s="164"/>
      <c r="AB126" s="164"/>
      <c r="AC126" s="164"/>
      <c r="AD126" s="164"/>
      <c r="AE126" s="164"/>
    </row>
    <row r="127" spans="1:63" s="2" customFormat="1" ht="22.9" customHeight="1">
      <c r="A127" s="34"/>
      <c r="B127" s="35"/>
      <c r="C127" s="82" t="s">
        <v>156</v>
      </c>
      <c r="D127" s="36"/>
      <c r="E127" s="36"/>
      <c r="F127" s="36"/>
      <c r="G127" s="36"/>
      <c r="H127" s="36"/>
      <c r="I127" s="36"/>
      <c r="J127" s="170">
        <f>BK127</f>
        <v>0</v>
      </c>
      <c r="K127" s="36"/>
      <c r="L127" s="39"/>
      <c r="M127" s="78"/>
      <c r="N127" s="171"/>
      <c r="O127" s="79"/>
      <c r="P127" s="172">
        <f>P128+P139</f>
        <v>0</v>
      </c>
      <c r="Q127" s="79"/>
      <c r="R127" s="172">
        <f>R128+R139</f>
        <v>162</v>
      </c>
      <c r="S127" s="79"/>
      <c r="T127" s="173">
        <f>T128+T139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72</v>
      </c>
      <c r="AU127" s="17" t="s">
        <v>140</v>
      </c>
      <c r="BK127" s="174">
        <f>BK128+BK139</f>
        <v>0</v>
      </c>
    </row>
    <row r="128" spans="1:63" s="12" customFormat="1" ht="25.9" customHeight="1">
      <c r="B128" s="175"/>
      <c r="C128" s="176"/>
      <c r="D128" s="177" t="s">
        <v>72</v>
      </c>
      <c r="E128" s="178" t="s">
        <v>157</v>
      </c>
      <c r="F128" s="178" t="s">
        <v>158</v>
      </c>
      <c r="G128" s="176"/>
      <c r="H128" s="176"/>
      <c r="I128" s="179"/>
      <c r="J128" s="180">
        <f>BK128</f>
        <v>0</v>
      </c>
      <c r="K128" s="176"/>
      <c r="L128" s="181"/>
      <c r="M128" s="182"/>
      <c r="N128" s="183"/>
      <c r="O128" s="183"/>
      <c r="P128" s="184">
        <f>P129</f>
        <v>0</v>
      </c>
      <c r="Q128" s="183"/>
      <c r="R128" s="184">
        <f>R129</f>
        <v>162</v>
      </c>
      <c r="S128" s="183"/>
      <c r="T128" s="185">
        <f>T129</f>
        <v>0</v>
      </c>
      <c r="AR128" s="186" t="s">
        <v>80</v>
      </c>
      <c r="AT128" s="187" t="s">
        <v>72</v>
      </c>
      <c r="AU128" s="187" t="s">
        <v>73</v>
      </c>
      <c r="AY128" s="186" t="s">
        <v>159</v>
      </c>
      <c r="BK128" s="188">
        <f>BK129</f>
        <v>0</v>
      </c>
    </row>
    <row r="129" spans="1:65" s="12" customFormat="1" ht="22.9" customHeight="1">
      <c r="B129" s="175"/>
      <c r="C129" s="176"/>
      <c r="D129" s="177" t="s">
        <v>72</v>
      </c>
      <c r="E129" s="189" t="s">
        <v>160</v>
      </c>
      <c r="F129" s="189" t="s">
        <v>161</v>
      </c>
      <c r="G129" s="176"/>
      <c r="H129" s="176"/>
      <c r="I129" s="179"/>
      <c r="J129" s="190">
        <f>BK129</f>
        <v>0</v>
      </c>
      <c r="K129" s="176"/>
      <c r="L129" s="181"/>
      <c r="M129" s="182"/>
      <c r="N129" s="183"/>
      <c r="O129" s="183"/>
      <c r="P129" s="184">
        <f>SUM(P130:P138)</f>
        <v>0</v>
      </c>
      <c r="Q129" s="183"/>
      <c r="R129" s="184">
        <f>SUM(R130:R138)</f>
        <v>162</v>
      </c>
      <c r="S129" s="183"/>
      <c r="T129" s="185">
        <f>SUM(T130:T138)</f>
        <v>0</v>
      </c>
      <c r="AR129" s="186" t="s">
        <v>80</v>
      </c>
      <c r="AT129" s="187" t="s">
        <v>72</v>
      </c>
      <c r="AU129" s="187" t="s">
        <v>80</v>
      </c>
      <c r="AY129" s="186" t="s">
        <v>159</v>
      </c>
      <c r="BK129" s="188">
        <f>SUM(BK130:BK138)</f>
        <v>0</v>
      </c>
    </row>
    <row r="130" spans="1:65" s="2" customFormat="1" ht="72">
      <c r="A130" s="34"/>
      <c r="B130" s="35"/>
      <c r="C130" s="191" t="s">
        <v>80</v>
      </c>
      <c r="D130" s="191" t="s">
        <v>162</v>
      </c>
      <c r="E130" s="192" t="s">
        <v>184</v>
      </c>
      <c r="F130" s="193" t="s">
        <v>185</v>
      </c>
      <c r="G130" s="194" t="s">
        <v>176</v>
      </c>
      <c r="H130" s="195">
        <v>90</v>
      </c>
      <c r="I130" s="196"/>
      <c r="J130" s="197">
        <f>ROUND(I130*H130,2)</f>
        <v>0</v>
      </c>
      <c r="K130" s="193" t="s">
        <v>177</v>
      </c>
      <c r="L130" s="39"/>
      <c r="M130" s="198" t="s">
        <v>1</v>
      </c>
      <c r="N130" s="199" t="s">
        <v>38</v>
      </c>
      <c r="O130" s="71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2" t="s">
        <v>166</v>
      </c>
      <c r="AT130" s="202" t="s">
        <v>162</v>
      </c>
      <c r="AU130" s="202" t="s">
        <v>82</v>
      </c>
      <c r="AY130" s="17" t="s">
        <v>159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7" t="s">
        <v>80</v>
      </c>
      <c r="BK130" s="203">
        <f>ROUND(I130*H130,2)</f>
        <v>0</v>
      </c>
      <c r="BL130" s="17" t="s">
        <v>166</v>
      </c>
      <c r="BM130" s="202" t="s">
        <v>804</v>
      </c>
    </row>
    <row r="131" spans="1:65" s="13" customFormat="1">
      <c r="B131" s="204"/>
      <c r="C131" s="205"/>
      <c r="D131" s="206" t="s">
        <v>168</v>
      </c>
      <c r="E131" s="207" t="s">
        <v>1</v>
      </c>
      <c r="F131" s="208" t="s">
        <v>805</v>
      </c>
      <c r="G131" s="205"/>
      <c r="H131" s="209">
        <v>90</v>
      </c>
      <c r="I131" s="210"/>
      <c r="J131" s="205"/>
      <c r="K131" s="205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168</v>
      </c>
      <c r="AU131" s="215" t="s">
        <v>82</v>
      </c>
      <c r="AV131" s="13" t="s">
        <v>82</v>
      </c>
      <c r="AW131" s="13" t="s">
        <v>30</v>
      </c>
      <c r="AX131" s="13" t="s">
        <v>73</v>
      </c>
      <c r="AY131" s="215" t="s">
        <v>159</v>
      </c>
    </row>
    <row r="132" spans="1:65" s="14" customFormat="1">
      <c r="B132" s="216"/>
      <c r="C132" s="217"/>
      <c r="D132" s="206" t="s">
        <v>168</v>
      </c>
      <c r="E132" s="218" t="s">
        <v>1</v>
      </c>
      <c r="F132" s="219" t="s">
        <v>173</v>
      </c>
      <c r="G132" s="217"/>
      <c r="H132" s="220">
        <v>90</v>
      </c>
      <c r="I132" s="221"/>
      <c r="J132" s="217"/>
      <c r="K132" s="217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168</v>
      </c>
      <c r="AU132" s="226" t="s">
        <v>82</v>
      </c>
      <c r="AV132" s="14" t="s">
        <v>166</v>
      </c>
      <c r="AW132" s="14" t="s">
        <v>30</v>
      </c>
      <c r="AX132" s="14" t="s">
        <v>80</v>
      </c>
      <c r="AY132" s="226" t="s">
        <v>159</v>
      </c>
    </row>
    <row r="133" spans="1:65" s="2" customFormat="1" ht="21.75" customHeight="1">
      <c r="A133" s="34"/>
      <c r="B133" s="35"/>
      <c r="C133" s="227" t="s">
        <v>82</v>
      </c>
      <c r="D133" s="227" t="s">
        <v>188</v>
      </c>
      <c r="E133" s="228" t="s">
        <v>806</v>
      </c>
      <c r="F133" s="229" t="s">
        <v>807</v>
      </c>
      <c r="G133" s="230" t="s">
        <v>191</v>
      </c>
      <c r="H133" s="231">
        <v>162</v>
      </c>
      <c r="I133" s="232"/>
      <c r="J133" s="233">
        <f>ROUND(I133*H133,2)</f>
        <v>0</v>
      </c>
      <c r="K133" s="229" t="s">
        <v>177</v>
      </c>
      <c r="L133" s="234"/>
      <c r="M133" s="235" t="s">
        <v>1</v>
      </c>
      <c r="N133" s="236" t="s">
        <v>38</v>
      </c>
      <c r="O133" s="71"/>
      <c r="P133" s="200">
        <f>O133*H133</f>
        <v>0</v>
      </c>
      <c r="Q133" s="200">
        <v>1</v>
      </c>
      <c r="R133" s="200">
        <f>Q133*H133</f>
        <v>162</v>
      </c>
      <c r="S133" s="200">
        <v>0</v>
      </c>
      <c r="T133" s="201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2" t="s">
        <v>192</v>
      </c>
      <c r="AT133" s="202" t="s">
        <v>188</v>
      </c>
      <c r="AU133" s="202" t="s">
        <v>82</v>
      </c>
      <c r="AY133" s="17" t="s">
        <v>159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7" t="s">
        <v>80</v>
      </c>
      <c r="BK133" s="203">
        <f>ROUND(I133*H133,2)</f>
        <v>0</v>
      </c>
      <c r="BL133" s="17" t="s">
        <v>166</v>
      </c>
      <c r="BM133" s="202" t="s">
        <v>808</v>
      </c>
    </row>
    <row r="134" spans="1:65" s="13" customFormat="1">
      <c r="B134" s="204"/>
      <c r="C134" s="205"/>
      <c r="D134" s="206" t="s">
        <v>168</v>
      </c>
      <c r="E134" s="207" t="s">
        <v>1</v>
      </c>
      <c r="F134" s="208" t="s">
        <v>809</v>
      </c>
      <c r="G134" s="205"/>
      <c r="H134" s="209">
        <v>162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168</v>
      </c>
      <c r="AU134" s="215" t="s">
        <v>82</v>
      </c>
      <c r="AV134" s="13" t="s">
        <v>82</v>
      </c>
      <c r="AW134" s="13" t="s">
        <v>30</v>
      </c>
      <c r="AX134" s="13" t="s">
        <v>73</v>
      </c>
      <c r="AY134" s="215" t="s">
        <v>159</v>
      </c>
    </row>
    <row r="135" spans="1:65" s="14" customFormat="1">
      <c r="B135" s="216"/>
      <c r="C135" s="217"/>
      <c r="D135" s="206" t="s">
        <v>168</v>
      </c>
      <c r="E135" s="218" t="s">
        <v>1</v>
      </c>
      <c r="F135" s="219" t="s">
        <v>173</v>
      </c>
      <c r="G135" s="217"/>
      <c r="H135" s="220">
        <v>162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168</v>
      </c>
      <c r="AU135" s="226" t="s">
        <v>82</v>
      </c>
      <c r="AV135" s="14" t="s">
        <v>166</v>
      </c>
      <c r="AW135" s="14" t="s">
        <v>30</v>
      </c>
      <c r="AX135" s="14" t="s">
        <v>80</v>
      </c>
      <c r="AY135" s="226" t="s">
        <v>159</v>
      </c>
    </row>
    <row r="136" spans="1:65" s="2" customFormat="1" ht="128.65" customHeight="1">
      <c r="A136" s="34"/>
      <c r="B136" s="35"/>
      <c r="C136" s="191" t="s">
        <v>99</v>
      </c>
      <c r="D136" s="191" t="s">
        <v>162</v>
      </c>
      <c r="E136" s="192" t="s">
        <v>810</v>
      </c>
      <c r="F136" s="193" t="s">
        <v>811</v>
      </c>
      <c r="G136" s="194" t="s">
        <v>219</v>
      </c>
      <c r="H136" s="195">
        <v>1</v>
      </c>
      <c r="I136" s="196"/>
      <c r="J136" s="197">
        <f>ROUND(I136*H136,2)</f>
        <v>0</v>
      </c>
      <c r="K136" s="193" t="s">
        <v>177</v>
      </c>
      <c r="L136" s="39"/>
      <c r="M136" s="198" t="s">
        <v>1</v>
      </c>
      <c r="N136" s="199" t="s">
        <v>38</v>
      </c>
      <c r="O136" s="71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2" t="s">
        <v>166</v>
      </c>
      <c r="AT136" s="202" t="s">
        <v>162</v>
      </c>
      <c r="AU136" s="202" t="s">
        <v>82</v>
      </c>
      <c r="AY136" s="17" t="s">
        <v>159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" t="s">
        <v>80</v>
      </c>
      <c r="BK136" s="203">
        <f>ROUND(I136*H136,2)</f>
        <v>0</v>
      </c>
      <c r="BL136" s="17" t="s">
        <v>166</v>
      </c>
      <c r="BM136" s="202" t="s">
        <v>812</v>
      </c>
    </row>
    <row r="137" spans="1:65" s="13" customFormat="1">
      <c r="B137" s="204"/>
      <c r="C137" s="205"/>
      <c r="D137" s="206" t="s">
        <v>168</v>
      </c>
      <c r="E137" s="207" t="s">
        <v>1</v>
      </c>
      <c r="F137" s="208" t="s">
        <v>813</v>
      </c>
      <c r="G137" s="205"/>
      <c r="H137" s="209">
        <v>1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168</v>
      </c>
      <c r="AU137" s="215" t="s">
        <v>82</v>
      </c>
      <c r="AV137" s="13" t="s">
        <v>82</v>
      </c>
      <c r="AW137" s="13" t="s">
        <v>30</v>
      </c>
      <c r="AX137" s="13" t="s">
        <v>73</v>
      </c>
      <c r="AY137" s="215" t="s">
        <v>159</v>
      </c>
    </row>
    <row r="138" spans="1:65" s="14" customFormat="1">
      <c r="B138" s="216"/>
      <c r="C138" s="217"/>
      <c r="D138" s="206" t="s">
        <v>168</v>
      </c>
      <c r="E138" s="218" t="s">
        <v>1</v>
      </c>
      <c r="F138" s="219" t="s">
        <v>173</v>
      </c>
      <c r="G138" s="217"/>
      <c r="H138" s="220">
        <v>1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168</v>
      </c>
      <c r="AU138" s="226" t="s">
        <v>82</v>
      </c>
      <c r="AV138" s="14" t="s">
        <v>166</v>
      </c>
      <c r="AW138" s="14" t="s">
        <v>30</v>
      </c>
      <c r="AX138" s="14" t="s">
        <v>80</v>
      </c>
      <c r="AY138" s="226" t="s">
        <v>159</v>
      </c>
    </row>
    <row r="139" spans="1:65" s="12" customFormat="1" ht="25.9" customHeight="1">
      <c r="B139" s="175"/>
      <c r="C139" s="176"/>
      <c r="D139" s="177" t="s">
        <v>72</v>
      </c>
      <c r="E139" s="178" t="s">
        <v>291</v>
      </c>
      <c r="F139" s="178" t="s">
        <v>292</v>
      </c>
      <c r="G139" s="176"/>
      <c r="H139" s="176"/>
      <c r="I139" s="179"/>
      <c r="J139" s="180">
        <f>BK139</f>
        <v>0</v>
      </c>
      <c r="K139" s="176"/>
      <c r="L139" s="181"/>
      <c r="M139" s="182"/>
      <c r="N139" s="183"/>
      <c r="O139" s="183"/>
      <c r="P139" s="184">
        <f>SUM(P140:P142)</f>
        <v>0</v>
      </c>
      <c r="Q139" s="183"/>
      <c r="R139" s="184">
        <f>SUM(R140:R142)</f>
        <v>0</v>
      </c>
      <c r="S139" s="183"/>
      <c r="T139" s="185">
        <f>SUM(T140:T142)</f>
        <v>0</v>
      </c>
      <c r="AR139" s="186" t="s">
        <v>166</v>
      </c>
      <c r="AT139" s="187" t="s">
        <v>72</v>
      </c>
      <c r="AU139" s="187" t="s">
        <v>73</v>
      </c>
      <c r="AY139" s="186" t="s">
        <v>159</v>
      </c>
      <c r="BK139" s="188">
        <f>SUM(BK140:BK142)</f>
        <v>0</v>
      </c>
    </row>
    <row r="140" spans="1:65" s="2" customFormat="1" ht="156.75" customHeight="1">
      <c r="A140" s="34"/>
      <c r="B140" s="35"/>
      <c r="C140" s="191" t="s">
        <v>166</v>
      </c>
      <c r="D140" s="191" t="s">
        <v>162</v>
      </c>
      <c r="E140" s="192" t="s">
        <v>615</v>
      </c>
      <c r="F140" s="193" t="s">
        <v>616</v>
      </c>
      <c r="G140" s="194" t="s">
        <v>191</v>
      </c>
      <c r="H140" s="195">
        <v>162</v>
      </c>
      <c r="I140" s="196"/>
      <c r="J140" s="197">
        <f>ROUND(I140*H140,2)</f>
        <v>0</v>
      </c>
      <c r="K140" s="193" t="s">
        <v>177</v>
      </c>
      <c r="L140" s="39"/>
      <c r="M140" s="198" t="s">
        <v>1</v>
      </c>
      <c r="N140" s="199" t="s">
        <v>38</v>
      </c>
      <c r="O140" s="71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2" t="s">
        <v>300</v>
      </c>
      <c r="AT140" s="202" t="s">
        <v>162</v>
      </c>
      <c r="AU140" s="202" t="s">
        <v>80</v>
      </c>
      <c r="AY140" s="17" t="s">
        <v>159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7" t="s">
        <v>80</v>
      </c>
      <c r="BK140" s="203">
        <f>ROUND(I140*H140,2)</f>
        <v>0</v>
      </c>
      <c r="BL140" s="17" t="s">
        <v>300</v>
      </c>
      <c r="BM140" s="202" t="s">
        <v>814</v>
      </c>
    </row>
    <row r="141" spans="1:65" s="13" customFormat="1">
      <c r="B141" s="204"/>
      <c r="C141" s="205"/>
      <c r="D141" s="206" t="s">
        <v>168</v>
      </c>
      <c r="E141" s="207" t="s">
        <v>1</v>
      </c>
      <c r="F141" s="208" t="s">
        <v>815</v>
      </c>
      <c r="G141" s="205"/>
      <c r="H141" s="209">
        <v>162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168</v>
      </c>
      <c r="AU141" s="215" t="s">
        <v>80</v>
      </c>
      <c r="AV141" s="13" t="s">
        <v>82</v>
      </c>
      <c r="AW141" s="13" t="s">
        <v>30</v>
      </c>
      <c r="AX141" s="13" t="s">
        <v>73</v>
      </c>
      <c r="AY141" s="215" t="s">
        <v>159</v>
      </c>
    </row>
    <row r="142" spans="1:65" s="14" customFormat="1">
      <c r="B142" s="216"/>
      <c r="C142" s="217"/>
      <c r="D142" s="206" t="s">
        <v>168</v>
      </c>
      <c r="E142" s="218" t="s">
        <v>1</v>
      </c>
      <c r="F142" s="219" t="s">
        <v>173</v>
      </c>
      <c r="G142" s="217"/>
      <c r="H142" s="220">
        <v>162</v>
      </c>
      <c r="I142" s="221"/>
      <c r="J142" s="217"/>
      <c r="K142" s="217"/>
      <c r="L142" s="222"/>
      <c r="M142" s="247"/>
      <c r="N142" s="248"/>
      <c r="O142" s="248"/>
      <c r="P142" s="248"/>
      <c r="Q142" s="248"/>
      <c r="R142" s="248"/>
      <c r="S142" s="248"/>
      <c r="T142" s="249"/>
      <c r="AT142" s="226" t="s">
        <v>168</v>
      </c>
      <c r="AU142" s="226" t="s">
        <v>80</v>
      </c>
      <c r="AV142" s="14" t="s">
        <v>166</v>
      </c>
      <c r="AW142" s="14" t="s">
        <v>30</v>
      </c>
      <c r="AX142" s="14" t="s">
        <v>80</v>
      </c>
      <c r="AY142" s="226" t="s">
        <v>159</v>
      </c>
    </row>
    <row r="143" spans="1:65" s="2" customFormat="1" ht="6.95" customHeight="1">
      <c r="A143" s="34"/>
      <c r="B143" s="54"/>
      <c r="C143" s="55"/>
      <c r="D143" s="55"/>
      <c r="E143" s="55"/>
      <c r="F143" s="55"/>
      <c r="G143" s="55"/>
      <c r="H143" s="55"/>
      <c r="I143" s="55"/>
      <c r="J143" s="55"/>
      <c r="K143" s="55"/>
      <c r="L143" s="39"/>
      <c r="M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</sheetData>
  <sheetProtection algorithmName="SHA-512" hashValue="/Tmc4ZzYYo1TLnw1I0EjqdlHFuI52mT/WNKKFarwO0ED50VyA/hSAyWEqXiPDAHsSlJjhk7iygWnhRfOui1g1A==" saltValue="sFkUGGSsi/QmD5yZI34ZZw==" spinCount="100000" sheet="1" objects="1" scenarios="1" formatColumns="0" formatRows="0" autoFilter="0"/>
  <autoFilter ref="C126:K142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1"/>
  <sheetViews>
    <sheetView showGridLines="0" topLeftCell="A215" workbookViewId="0">
      <selection activeCell="I147" sqref="I14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114</v>
      </c>
    </row>
    <row r="3" spans="1:46" s="1" customFormat="1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20"/>
      <c r="AT3" s="17" t="s">
        <v>82</v>
      </c>
    </row>
    <row r="4" spans="1:46" s="1" customFormat="1" ht="24.95" customHeight="1">
      <c r="B4" s="20"/>
      <c r="D4" s="117" t="s">
        <v>131</v>
      </c>
      <c r="L4" s="20"/>
      <c r="M4" s="118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9" t="s">
        <v>16</v>
      </c>
      <c r="L6" s="20"/>
    </row>
    <row r="7" spans="1:46" s="1" customFormat="1" ht="16.5" customHeight="1">
      <c r="B7" s="20"/>
      <c r="E7" s="308" t="str">
        <f>'Rekapitulace stavby'!K6</f>
        <v>14 - Oprava trati v úseku Kralupy - Velvary</v>
      </c>
      <c r="F7" s="309"/>
      <c r="G7" s="309"/>
      <c r="H7" s="309"/>
      <c r="L7" s="20"/>
    </row>
    <row r="8" spans="1:46" ht="12.75">
      <c r="B8" s="20"/>
      <c r="D8" s="119" t="s">
        <v>132</v>
      </c>
      <c r="L8" s="20"/>
    </row>
    <row r="9" spans="1:46" s="1" customFormat="1" ht="23.25" customHeight="1">
      <c r="B9" s="20"/>
      <c r="E9" s="308" t="s">
        <v>133</v>
      </c>
      <c r="F9" s="288"/>
      <c r="G9" s="288"/>
      <c r="H9" s="288"/>
      <c r="L9" s="20"/>
    </row>
    <row r="10" spans="1:46" s="1" customFormat="1" ht="12" customHeight="1">
      <c r="B10" s="20"/>
      <c r="D10" s="119" t="s">
        <v>134</v>
      </c>
      <c r="L10" s="20"/>
    </row>
    <row r="11" spans="1:46" s="2" customFormat="1" ht="16.5" customHeight="1">
      <c r="A11" s="34"/>
      <c r="B11" s="39"/>
      <c r="C11" s="34"/>
      <c r="D11" s="34"/>
      <c r="E11" s="316" t="s">
        <v>816</v>
      </c>
      <c r="F11" s="310"/>
      <c r="G11" s="310"/>
      <c r="H11" s="310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9" t="s">
        <v>683</v>
      </c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6.5" customHeight="1">
      <c r="A13" s="34"/>
      <c r="B13" s="39"/>
      <c r="C13" s="34"/>
      <c r="D13" s="34"/>
      <c r="E13" s="311" t="s">
        <v>817</v>
      </c>
      <c r="F13" s="310"/>
      <c r="G13" s="310"/>
      <c r="H13" s="310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19" t="s">
        <v>18</v>
      </c>
      <c r="E15" s="34"/>
      <c r="F15" s="110" t="s">
        <v>1</v>
      </c>
      <c r="G15" s="34"/>
      <c r="H15" s="34"/>
      <c r="I15" s="119" t="s">
        <v>19</v>
      </c>
      <c r="J15" s="110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9" t="s">
        <v>20</v>
      </c>
      <c r="E16" s="34"/>
      <c r="F16" s="110" t="s">
        <v>21</v>
      </c>
      <c r="G16" s="34"/>
      <c r="H16" s="34"/>
      <c r="I16" s="119" t="s">
        <v>22</v>
      </c>
      <c r="J16" s="120" t="str">
        <f>'Rekapitulace stavby'!AN8</f>
        <v>8. 3. 2021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0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19" t="s">
        <v>24</v>
      </c>
      <c r="E18" s="34"/>
      <c r="F18" s="34"/>
      <c r="G18" s="34"/>
      <c r="H18" s="34"/>
      <c r="I18" s="119" t="s">
        <v>25</v>
      </c>
      <c r="J18" s="110" t="str">
        <f>IF('Rekapitulace stavby'!AN10="","",'Rekapitulace stavby'!AN10)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10" t="str">
        <f>IF('Rekapitulace stavby'!E11="","",'Rekapitulace stavby'!E11)</f>
        <v xml:space="preserve"> </v>
      </c>
      <c r="F19" s="34"/>
      <c r="G19" s="34"/>
      <c r="H19" s="34"/>
      <c r="I19" s="119" t="s">
        <v>26</v>
      </c>
      <c r="J19" s="110" t="str">
        <f>IF('Rekapitulace stavby'!AN11="","",'Rekapitulace stavby'!AN11)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19" t="s">
        <v>27</v>
      </c>
      <c r="E21" s="34"/>
      <c r="F21" s="34"/>
      <c r="G21" s="34"/>
      <c r="H21" s="34"/>
      <c r="I21" s="119" t="s">
        <v>25</v>
      </c>
      <c r="J21" s="30" t="str">
        <f>'Rekapitulace stavby'!AN13</f>
        <v>Vyplň údaj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312" t="str">
        <f>'Rekapitulace stavby'!E14</f>
        <v>Vyplň údaj</v>
      </c>
      <c r="F22" s="313"/>
      <c r="G22" s="313"/>
      <c r="H22" s="313"/>
      <c r="I22" s="119" t="s">
        <v>26</v>
      </c>
      <c r="J22" s="30" t="str">
        <f>'Rekapitulace stavby'!AN14</f>
        <v>Vyplň údaj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19" t="s">
        <v>29</v>
      </c>
      <c r="E24" s="34"/>
      <c r="F24" s="34"/>
      <c r="G24" s="34"/>
      <c r="H24" s="34"/>
      <c r="I24" s="119" t="s">
        <v>25</v>
      </c>
      <c r="J24" s="110" t="str">
        <f>IF('Rekapitulace stavby'!AN16="","",'Rekapitulace stavby'!AN16)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8" customHeight="1">
      <c r="A25" s="34"/>
      <c r="B25" s="39"/>
      <c r="C25" s="34"/>
      <c r="D25" s="34"/>
      <c r="E25" s="110" t="str">
        <f>IF('Rekapitulace stavby'!E17="","",'Rekapitulace stavby'!E17)</f>
        <v xml:space="preserve"> </v>
      </c>
      <c r="F25" s="34"/>
      <c r="G25" s="34"/>
      <c r="H25" s="34"/>
      <c r="I25" s="119" t="s">
        <v>26</v>
      </c>
      <c r="J25" s="110" t="str">
        <f>IF('Rekapitulace stavby'!AN17="","",'Rekapitulace stavby'!AN17)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12" customHeight="1">
      <c r="A27" s="34"/>
      <c r="B27" s="39"/>
      <c r="C27" s="34"/>
      <c r="D27" s="119" t="s">
        <v>31</v>
      </c>
      <c r="E27" s="34"/>
      <c r="F27" s="34"/>
      <c r="G27" s="34"/>
      <c r="H27" s="34"/>
      <c r="I27" s="119" t="s">
        <v>25</v>
      </c>
      <c r="J27" s="110" t="str">
        <f>IF('Rekapitulace stavby'!AN19="","",'Rekapitulace stavby'!AN19)</f>
        <v/>
      </c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8" customHeight="1">
      <c r="A28" s="34"/>
      <c r="B28" s="39"/>
      <c r="C28" s="34"/>
      <c r="D28" s="34"/>
      <c r="E28" s="110" t="str">
        <f>IF('Rekapitulace stavby'!E20="","",'Rekapitulace stavby'!E20)</f>
        <v xml:space="preserve"> </v>
      </c>
      <c r="F28" s="34"/>
      <c r="G28" s="34"/>
      <c r="H28" s="34"/>
      <c r="I28" s="119" t="s">
        <v>26</v>
      </c>
      <c r="J28" s="110" t="str">
        <f>IF('Rekapitulace stavby'!AN20="","",'Rekapitulace stavby'!AN20)</f>
        <v/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2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8" customFormat="1" ht="16.5" customHeight="1">
      <c r="A31" s="121"/>
      <c r="B31" s="122"/>
      <c r="C31" s="121"/>
      <c r="D31" s="121"/>
      <c r="E31" s="314" t="s">
        <v>1</v>
      </c>
      <c r="F31" s="314"/>
      <c r="G31" s="314"/>
      <c r="H31" s="314"/>
      <c r="I31" s="121"/>
      <c r="J31" s="121"/>
      <c r="K31" s="121"/>
      <c r="L31" s="12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2" customFormat="1" ht="6.95" customHeight="1">
      <c r="A32" s="34"/>
      <c r="B32" s="39"/>
      <c r="C32" s="34"/>
      <c r="D32" s="34"/>
      <c r="E32" s="34"/>
      <c r="F32" s="34"/>
      <c r="G32" s="34"/>
      <c r="H32" s="34"/>
      <c r="I32" s="34"/>
      <c r="J32" s="34"/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24"/>
      <c r="E33" s="124"/>
      <c r="F33" s="124"/>
      <c r="G33" s="124"/>
      <c r="H33" s="124"/>
      <c r="I33" s="124"/>
      <c r="J33" s="124"/>
      <c r="K33" s="12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25.35" customHeight="1">
      <c r="A34" s="34"/>
      <c r="B34" s="39"/>
      <c r="C34" s="34"/>
      <c r="D34" s="125" t="s">
        <v>33</v>
      </c>
      <c r="E34" s="34"/>
      <c r="F34" s="34"/>
      <c r="G34" s="34"/>
      <c r="H34" s="34"/>
      <c r="I34" s="34"/>
      <c r="J34" s="126">
        <f>ROUND(J127,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6.95" customHeight="1">
      <c r="A35" s="34"/>
      <c r="B35" s="39"/>
      <c r="C35" s="34"/>
      <c r="D35" s="124"/>
      <c r="E35" s="124"/>
      <c r="F35" s="124"/>
      <c r="G35" s="124"/>
      <c r="H35" s="124"/>
      <c r="I35" s="124"/>
      <c r="J35" s="124"/>
      <c r="K35" s="12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34"/>
      <c r="F36" s="127" t="s">
        <v>35</v>
      </c>
      <c r="G36" s="34"/>
      <c r="H36" s="34"/>
      <c r="I36" s="127" t="s">
        <v>34</v>
      </c>
      <c r="J36" s="127" t="s">
        <v>36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customHeight="1">
      <c r="A37" s="34"/>
      <c r="B37" s="39"/>
      <c r="C37" s="34"/>
      <c r="D37" s="128" t="s">
        <v>37</v>
      </c>
      <c r="E37" s="119" t="s">
        <v>38</v>
      </c>
      <c r="F37" s="129">
        <f>ROUND((SUM(BE127:BE240)),  2)</f>
        <v>0</v>
      </c>
      <c r="G37" s="34"/>
      <c r="H37" s="34"/>
      <c r="I37" s="130">
        <v>0.21</v>
      </c>
      <c r="J37" s="129">
        <f>ROUND(((SUM(BE127:BE240))*I37),  2)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39"/>
      <c r="C38" s="34"/>
      <c r="D38" s="34"/>
      <c r="E38" s="119" t="s">
        <v>39</v>
      </c>
      <c r="F38" s="129">
        <f>ROUND((SUM(BF127:BF240)),  2)</f>
        <v>0</v>
      </c>
      <c r="G38" s="34"/>
      <c r="H38" s="34"/>
      <c r="I38" s="130">
        <v>0.15</v>
      </c>
      <c r="J38" s="129">
        <f>ROUND(((SUM(BF127:BF240))*I38),  2)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9" t="s">
        <v>40</v>
      </c>
      <c r="F39" s="129">
        <f>ROUND((SUM(BG127:BG240)),  2)</f>
        <v>0</v>
      </c>
      <c r="G39" s="34"/>
      <c r="H39" s="34"/>
      <c r="I39" s="130">
        <v>0.21</v>
      </c>
      <c r="J39" s="129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39"/>
      <c r="C40" s="34"/>
      <c r="D40" s="34"/>
      <c r="E40" s="119" t="s">
        <v>41</v>
      </c>
      <c r="F40" s="129">
        <f>ROUND((SUM(BH127:BH240)),  2)</f>
        <v>0</v>
      </c>
      <c r="G40" s="34"/>
      <c r="H40" s="34"/>
      <c r="I40" s="130">
        <v>0.15</v>
      </c>
      <c r="J40" s="129">
        <f>0</f>
        <v>0</v>
      </c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14.45" hidden="1" customHeight="1">
      <c r="A41" s="34"/>
      <c r="B41" s="39"/>
      <c r="C41" s="34"/>
      <c r="D41" s="34"/>
      <c r="E41" s="119" t="s">
        <v>42</v>
      </c>
      <c r="F41" s="129">
        <f>ROUND((SUM(BI127:BI240)),  2)</f>
        <v>0</v>
      </c>
      <c r="G41" s="34"/>
      <c r="H41" s="34"/>
      <c r="I41" s="130">
        <v>0</v>
      </c>
      <c r="J41" s="129">
        <f>0</f>
        <v>0</v>
      </c>
      <c r="K41" s="34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6.95" customHeight="1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5.35" customHeight="1">
      <c r="A43" s="34"/>
      <c r="B43" s="39"/>
      <c r="C43" s="131"/>
      <c r="D43" s="132" t="s">
        <v>43</v>
      </c>
      <c r="E43" s="133"/>
      <c r="F43" s="133"/>
      <c r="G43" s="134" t="s">
        <v>44</v>
      </c>
      <c r="H43" s="135" t="s">
        <v>45</v>
      </c>
      <c r="I43" s="133"/>
      <c r="J43" s="136">
        <f>SUM(J34:J41)</f>
        <v>0</v>
      </c>
      <c r="K43" s="137"/>
      <c r="L43" s="5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14.45" customHeight="1">
      <c r="A44" s="34"/>
      <c r="B44" s="39"/>
      <c r="C44" s="34"/>
      <c r="D44" s="34"/>
      <c r="E44" s="34"/>
      <c r="F44" s="34"/>
      <c r="G44" s="34"/>
      <c r="H44" s="34"/>
      <c r="I44" s="34"/>
      <c r="J44" s="34"/>
      <c r="K44" s="34"/>
      <c r="L44" s="5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8" t="s">
        <v>46</v>
      </c>
      <c r="E50" s="139"/>
      <c r="F50" s="139"/>
      <c r="G50" s="138" t="s">
        <v>47</v>
      </c>
      <c r="H50" s="139"/>
      <c r="I50" s="139"/>
      <c r="J50" s="139"/>
      <c r="K50" s="139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0" t="s">
        <v>48</v>
      </c>
      <c r="E61" s="141"/>
      <c r="F61" s="142" t="s">
        <v>49</v>
      </c>
      <c r="G61" s="140" t="s">
        <v>48</v>
      </c>
      <c r="H61" s="141"/>
      <c r="I61" s="141"/>
      <c r="J61" s="143" t="s">
        <v>49</v>
      </c>
      <c r="K61" s="14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8" t="s">
        <v>50</v>
      </c>
      <c r="E65" s="144"/>
      <c r="F65" s="144"/>
      <c r="G65" s="138" t="s">
        <v>51</v>
      </c>
      <c r="H65" s="144"/>
      <c r="I65" s="144"/>
      <c r="J65" s="144"/>
      <c r="K65" s="14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0" t="s">
        <v>48</v>
      </c>
      <c r="E76" s="141"/>
      <c r="F76" s="142" t="s">
        <v>49</v>
      </c>
      <c r="G76" s="140" t="s">
        <v>48</v>
      </c>
      <c r="H76" s="141"/>
      <c r="I76" s="141"/>
      <c r="J76" s="143" t="s">
        <v>49</v>
      </c>
      <c r="K76" s="14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45"/>
      <c r="C77" s="146"/>
      <c r="D77" s="146"/>
      <c r="E77" s="146"/>
      <c r="F77" s="146"/>
      <c r="G77" s="146"/>
      <c r="H77" s="146"/>
      <c r="I77" s="146"/>
      <c r="J77" s="146"/>
      <c r="K77" s="14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147"/>
      <c r="C81" s="148"/>
      <c r="D81" s="148"/>
      <c r="E81" s="148"/>
      <c r="F81" s="148"/>
      <c r="G81" s="148"/>
      <c r="H81" s="148"/>
      <c r="I81" s="148"/>
      <c r="J81" s="148"/>
      <c r="K81" s="14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3" t="s">
        <v>136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06" t="str">
        <f>E7</f>
        <v>14 - Oprava trati v úseku Kralupy - Velvary</v>
      </c>
      <c r="F85" s="307"/>
      <c r="G85" s="307"/>
      <c r="H85" s="30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132</v>
      </c>
      <c r="D86" s="22"/>
      <c r="E86" s="22"/>
      <c r="F86" s="22"/>
      <c r="G86" s="22"/>
      <c r="H86" s="22"/>
      <c r="I86" s="22"/>
      <c r="J86" s="22"/>
      <c r="K86" s="22"/>
      <c r="L86" s="20"/>
    </row>
    <row r="87" spans="1:31" s="1" customFormat="1" ht="23.25" customHeight="1">
      <c r="B87" s="21"/>
      <c r="C87" s="22"/>
      <c r="D87" s="22"/>
      <c r="E87" s="306" t="s">
        <v>133</v>
      </c>
      <c r="F87" s="273"/>
      <c r="G87" s="273"/>
      <c r="H87" s="273"/>
      <c r="I87" s="22"/>
      <c r="J87" s="22"/>
      <c r="K87" s="22"/>
      <c r="L87" s="20"/>
    </row>
    <row r="88" spans="1:31" s="1" customFormat="1" ht="12" customHeight="1">
      <c r="B88" s="21"/>
      <c r="C88" s="29" t="s">
        <v>134</v>
      </c>
      <c r="D88" s="22"/>
      <c r="E88" s="22"/>
      <c r="F88" s="22"/>
      <c r="G88" s="22"/>
      <c r="H88" s="22"/>
      <c r="I88" s="22"/>
      <c r="J88" s="22"/>
      <c r="K88" s="22"/>
      <c r="L88" s="20"/>
    </row>
    <row r="89" spans="1:31" s="2" customFormat="1" ht="16.5" customHeight="1">
      <c r="A89" s="34"/>
      <c r="B89" s="35"/>
      <c r="C89" s="36"/>
      <c r="D89" s="36"/>
      <c r="E89" s="315" t="s">
        <v>816</v>
      </c>
      <c r="F89" s="305"/>
      <c r="G89" s="305"/>
      <c r="H89" s="30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683</v>
      </c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6"/>
      <c r="D91" s="36"/>
      <c r="E91" s="263" t="str">
        <f>E13</f>
        <v>01 - Oprava P2113</v>
      </c>
      <c r="F91" s="305"/>
      <c r="G91" s="305"/>
      <c r="H91" s="305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9" t="s">
        <v>20</v>
      </c>
      <c r="D93" s="36"/>
      <c r="E93" s="36"/>
      <c r="F93" s="27" t="str">
        <f>F16</f>
        <v xml:space="preserve"> </v>
      </c>
      <c r="G93" s="36"/>
      <c r="H93" s="36"/>
      <c r="I93" s="29" t="s">
        <v>22</v>
      </c>
      <c r="J93" s="66" t="str">
        <f>IF(J16="","",J16)</f>
        <v>8. 3. 2021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5.2" customHeight="1">
      <c r="A95" s="34"/>
      <c r="B95" s="35"/>
      <c r="C95" s="29" t="s">
        <v>24</v>
      </c>
      <c r="D95" s="36"/>
      <c r="E95" s="36"/>
      <c r="F95" s="27" t="str">
        <f>E19</f>
        <v xml:space="preserve"> </v>
      </c>
      <c r="G95" s="36"/>
      <c r="H95" s="36"/>
      <c r="I95" s="29" t="s">
        <v>29</v>
      </c>
      <c r="J95" s="32" t="str">
        <f>E25</f>
        <v xml:space="preserve"> </v>
      </c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9" t="s">
        <v>27</v>
      </c>
      <c r="D96" s="36"/>
      <c r="E96" s="36"/>
      <c r="F96" s="27" t="str">
        <f>IF(E22="","",E22)</f>
        <v>Vyplň údaj</v>
      </c>
      <c r="G96" s="36"/>
      <c r="H96" s="36"/>
      <c r="I96" s="29" t="s">
        <v>31</v>
      </c>
      <c r="J96" s="32" t="str">
        <f>E28</f>
        <v xml:space="preserve"> 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9.25" customHeight="1">
      <c r="A98" s="34"/>
      <c r="B98" s="35"/>
      <c r="C98" s="149" t="s">
        <v>137</v>
      </c>
      <c r="D98" s="150"/>
      <c r="E98" s="150"/>
      <c r="F98" s="150"/>
      <c r="G98" s="150"/>
      <c r="H98" s="150"/>
      <c r="I98" s="150"/>
      <c r="J98" s="151" t="s">
        <v>138</v>
      </c>
      <c r="K98" s="150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s="2" customFormat="1" ht="10.3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47" s="2" customFormat="1" ht="22.9" customHeight="1">
      <c r="A100" s="34"/>
      <c r="B100" s="35"/>
      <c r="C100" s="152" t="s">
        <v>139</v>
      </c>
      <c r="D100" s="36"/>
      <c r="E100" s="36"/>
      <c r="F100" s="36"/>
      <c r="G100" s="36"/>
      <c r="H100" s="36"/>
      <c r="I100" s="36"/>
      <c r="J100" s="84">
        <f>J127</f>
        <v>0</v>
      </c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U100" s="17" t="s">
        <v>140</v>
      </c>
    </row>
    <row r="101" spans="1:47" s="9" customFormat="1" ht="24.95" customHeight="1">
      <c r="B101" s="153"/>
      <c r="C101" s="154"/>
      <c r="D101" s="155" t="s">
        <v>141</v>
      </c>
      <c r="E101" s="156"/>
      <c r="F101" s="156"/>
      <c r="G101" s="156"/>
      <c r="H101" s="156"/>
      <c r="I101" s="156"/>
      <c r="J101" s="157">
        <f>J128</f>
        <v>0</v>
      </c>
      <c r="K101" s="154"/>
      <c r="L101" s="158"/>
    </row>
    <row r="102" spans="1:47" s="10" customFormat="1" ht="19.899999999999999" customHeight="1">
      <c r="B102" s="159"/>
      <c r="C102" s="104"/>
      <c r="D102" s="160" t="s">
        <v>142</v>
      </c>
      <c r="E102" s="161"/>
      <c r="F102" s="161"/>
      <c r="G102" s="161"/>
      <c r="H102" s="161"/>
      <c r="I102" s="161"/>
      <c r="J102" s="162">
        <f>J129</f>
        <v>0</v>
      </c>
      <c r="K102" s="104"/>
      <c r="L102" s="163"/>
    </row>
    <row r="103" spans="1:47" s="9" customFormat="1" ht="24.95" customHeight="1">
      <c r="B103" s="153"/>
      <c r="C103" s="154"/>
      <c r="D103" s="155" t="s">
        <v>143</v>
      </c>
      <c r="E103" s="156"/>
      <c r="F103" s="156"/>
      <c r="G103" s="156"/>
      <c r="H103" s="156"/>
      <c r="I103" s="156"/>
      <c r="J103" s="157">
        <f>J209</f>
        <v>0</v>
      </c>
      <c r="K103" s="154"/>
      <c r="L103" s="158"/>
    </row>
    <row r="104" spans="1:47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47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>
      <c r="A110" s="34"/>
      <c r="B110" s="35"/>
      <c r="C110" s="23" t="s">
        <v>144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6.5" customHeight="1">
      <c r="A113" s="34"/>
      <c r="B113" s="35"/>
      <c r="C113" s="36"/>
      <c r="D113" s="36"/>
      <c r="E113" s="306" t="str">
        <f>E7</f>
        <v>14 - Oprava trati v úseku Kralupy - Velvary</v>
      </c>
      <c r="F113" s="307"/>
      <c r="G113" s="307"/>
      <c r="H113" s="307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1" customFormat="1" ht="12" customHeight="1">
      <c r="B114" s="21"/>
      <c r="C114" s="29" t="s">
        <v>132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pans="1:63" s="1" customFormat="1" ht="23.25" customHeight="1">
      <c r="B115" s="21"/>
      <c r="C115" s="22"/>
      <c r="D115" s="22"/>
      <c r="E115" s="306" t="s">
        <v>133</v>
      </c>
      <c r="F115" s="273"/>
      <c r="G115" s="273"/>
      <c r="H115" s="273"/>
      <c r="I115" s="22"/>
      <c r="J115" s="22"/>
      <c r="K115" s="22"/>
      <c r="L115" s="20"/>
    </row>
    <row r="116" spans="1:63" s="1" customFormat="1" ht="12" customHeight="1">
      <c r="B116" s="21"/>
      <c r="C116" s="29" t="s">
        <v>134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pans="1:63" s="2" customFormat="1" ht="16.5" customHeight="1">
      <c r="A117" s="34"/>
      <c r="B117" s="35"/>
      <c r="C117" s="36"/>
      <c r="D117" s="36"/>
      <c r="E117" s="315" t="s">
        <v>816</v>
      </c>
      <c r="F117" s="305"/>
      <c r="G117" s="305"/>
      <c r="H117" s="305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683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63" t="str">
        <f>E13</f>
        <v>01 - Oprava P2113</v>
      </c>
      <c r="F119" s="305"/>
      <c r="G119" s="305"/>
      <c r="H119" s="305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F16</f>
        <v xml:space="preserve"> </v>
      </c>
      <c r="G121" s="36"/>
      <c r="H121" s="36"/>
      <c r="I121" s="29" t="s">
        <v>22</v>
      </c>
      <c r="J121" s="66" t="str">
        <f>IF(J16="","",J16)</f>
        <v>8. 3. 2021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24</v>
      </c>
      <c r="D123" s="36"/>
      <c r="E123" s="36"/>
      <c r="F123" s="27" t="str">
        <f>E19</f>
        <v xml:space="preserve"> </v>
      </c>
      <c r="G123" s="36"/>
      <c r="H123" s="36"/>
      <c r="I123" s="29" t="s">
        <v>29</v>
      </c>
      <c r="J123" s="32" t="str">
        <f>E25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>
      <c r="A124" s="34"/>
      <c r="B124" s="35"/>
      <c r="C124" s="29" t="s">
        <v>27</v>
      </c>
      <c r="D124" s="36"/>
      <c r="E124" s="36"/>
      <c r="F124" s="27" t="str">
        <f>IF(E22="","",E22)</f>
        <v>Vyplň údaj</v>
      </c>
      <c r="G124" s="36"/>
      <c r="H124" s="36"/>
      <c r="I124" s="29" t="s">
        <v>31</v>
      </c>
      <c r="J124" s="32" t="str">
        <f>E28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64"/>
      <c r="B126" s="165"/>
      <c r="C126" s="166" t="s">
        <v>145</v>
      </c>
      <c r="D126" s="167" t="s">
        <v>58</v>
      </c>
      <c r="E126" s="167" t="s">
        <v>54</v>
      </c>
      <c r="F126" s="167" t="s">
        <v>55</v>
      </c>
      <c r="G126" s="167" t="s">
        <v>146</v>
      </c>
      <c r="H126" s="167" t="s">
        <v>147</v>
      </c>
      <c r="I126" s="167" t="s">
        <v>148</v>
      </c>
      <c r="J126" s="167" t="s">
        <v>138</v>
      </c>
      <c r="K126" s="168" t="s">
        <v>149</v>
      </c>
      <c r="L126" s="169"/>
      <c r="M126" s="75" t="s">
        <v>1</v>
      </c>
      <c r="N126" s="76" t="s">
        <v>37</v>
      </c>
      <c r="O126" s="76" t="s">
        <v>150</v>
      </c>
      <c r="P126" s="76" t="s">
        <v>151</v>
      </c>
      <c r="Q126" s="76" t="s">
        <v>152</v>
      </c>
      <c r="R126" s="76" t="s">
        <v>153</v>
      </c>
      <c r="S126" s="76" t="s">
        <v>154</v>
      </c>
      <c r="T126" s="77" t="s">
        <v>155</v>
      </c>
      <c r="U126" s="164"/>
      <c r="V126" s="164"/>
      <c r="W126" s="164"/>
      <c r="X126" s="164"/>
      <c r="Y126" s="164"/>
      <c r="Z126" s="164"/>
      <c r="AA126" s="164"/>
      <c r="AB126" s="164"/>
      <c r="AC126" s="164"/>
      <c r="AD126" s="164"/>
      <c r="AE126" s="164"/>
    </row>
    <row r="127" spans="1:63" s="2" customFormat="1" ht="22.9" customHeight="1">
      <c r="A127" s="34"/>
      <c r="B127" s="35"/>
      <c r="C127" s="82" t="s">
        <v>156</v>
      </c>
      <c r="D127" s="36"/>
      <c r="E127" s="36"/>
      <c r="F127" s="36"/>
      <c r="G127" s="36"/>
      <c r="H127" s="36"/>
      <c r="I127" s="36"/>
      <c r="J127" s="170">
        <f>BK127</f>
        <v>0</v>
      </c>
      <c r="K127" s="36"/>
      <c r="L127" s="39"/>
      <c r="M127" s="78"/>
      <c r="N127" s="171"/>
      <c r="O127" s="79"/>
      <c r="P127" s="172">
        <f>P128+P209</f>
        <v>0</v>
      </c>
      <c r="Q127" s="79"/>
      <c r="R127" s="172">
        <f>R128+R209</f>
        <v>113.03460000000001</v>
      </c>
      <c r="S127" s="79"/>
      <c r="T127" s="173">
        <f>T128+T209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72</v>
      </c>
      <c r="AU127" s="17" t="s">
        <v>140</v>
      </c>
      <c r="BK127" s="174">
        <f>BK128+BK209</f>
        <v>0</v>
      </c>
    </row>
    <row r="128" spans="1:63" s="12" customFormat="1" ht="25.9" customHeight="1">
      <c r="B128" s="175"/>
      <c r="C128" s="176"/>
      <c r="D128" s="177" t="s">
        <v>72</v>
      </c>
      <c r="E128" s="178" t="s">
        <v>157</v>
      </c>
      <c r="F128" s="178" t="s">
        <v>158</v>
      </c>
      <c r="G128" s="176"/>
      <c r="H128" s="176"/>
      <c r="I128" s="179"/>
      <c r="J128" s="180">
        <f>BK128</f>
        <v>0</v>
      </c>
      <c r="K128" s="176"/>
      <c r="L128" s="181"/>
      <c r="M128" s="182"/>
      <c r="N128" s="183"/>
      <c r="O128" s="183"/>
      <c r="P128" s="184">
        <f>P129</f>
        <v>0</v>
      </c>
      <c r="Q128" s="183"/>
      <c r="R128" s="184">
        <f>R129</f>
        <v>113.03460000000001</v>
      </c>
      <c r="S128" s="183"/>
      <c r="T128" s="185">
        <f>T129</f>
        <v>0</v>
      </c>
      <c r="AR128" s="186" t="s">
        <v>80</v>
      </c>
      <c r="AT128" s="187" t="s">
        <v>72</v>
      </c>
      <c r="AU128" s="187" t="s">
        <v>73</v>
      </c>
      <c r="AY128" s="186" t="s">
        <v>159</v>
      </c>
      <c r="BK128" s="188">
        <f>BK129</f>
        <v>0</v>
      </c>
    </row>
    <row r="129" spans="1:65" s="12" customFormat="1" ht="22.9" customHeight="1">
      <c r="B129" s="175"/>
      <c r="C129" s="176"/>
      <c r="D129" s="177" t="s">
        <v>72</v>
      </c>
      <c r="E129" s="189" t="s">
        <v>160</v>
      </c>
      <c r="F129" s="189" t="s">
        <v>161</v>
      </c>
      <c r="G129" s="176"/>
      <c r="H129" s="176"/>
      <c r="I129" s="179"/>
      <c r="J129" s="190">
        <f>BK129</f>
        <v>0</v>
      </c>
      <c r="K129" s="176"/>
      <c r="L129" s="181"/>
      <c r="M129" s="182"/>
      <c r="N129" s="183"/>
      <c r="O129" s="183"/>
      <c r="P129" s="184">
        <f>SUM(P130:P208)</f>
        <v>0</v>
      </c>
      <c r="Q129" s="183"/>
      <c r="R129" s="184">
        <f>SUM(R130:R208)</f>
        <v>113.03460000000001</v>
      </c>
      <c r="S129" s="183"/>
      <c r="T129" s="185">
        <f>SUM(T130:T208)</f>
        <v>0</v>
      </c>
      <c r="AR129" s="186" t="s">
        <v>80</v>
      </c>
      <c r="AT129" s="187" t="s">
        <v>72</v>
      </c>
      <c r="AU129" s="187" t="s">
        <v>80</v>
      </c>
      <c r="AY129" s="186" t="s">
        <v>159</v>
      </c>
      <c r="BK129" s="188">
        <f>SUM(BK130:BK208)</f>
        <v>0</v>
      </c>
    </row>
    <row r="130" spans="1:65" s="2" customFormat="1" ht="194.45" customHeight="1">
      <c r="A130" s="34"/>
      <c r="B130" s="35"/>
      <c r="C130" s="191" t="s">
        <v>80</v>
      </c>
      <c r="D130" s="191" t="s">
        <v>162</v>
      </c>
      <c r="E130" s="192" t="s">
        <v>818</v>
      </c>
      <c r="F130" s="193" t="s">
        <v>819</v>
      </c>
      <c r="G130" s="194" t="s">
        <v>219</v>
      </c>
      <c r="H130" s="195">
        <v>0.02</v>
      </c>
      <c r="I130" s="196"/>
      <c r="J130" s="197">
        <f>ROUND(I130*H130,2)</f>
        <v>0</v>
      </c>
      <c r="K130" s="193" t="s">
        <v>177</v>
      </c>
      <c r="L130" s="39"/>
      <c r="M130" s="198" t="s">
        <v>1</v>
      </c>
      <c r="N130" s="199" t="s">
        <v>38</v>
      </c>
      <c r="O130" s="71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2" t="s">
        <v>166</v>
      </c>
      <c r="AT130" s="202" t="s">
        <v>162</v>
      </c>
      <c r="AU130" s="202" t="s">
        <v>82</v>
      </c>
      <c r="AY130" s="17" t="s">
        <v>159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7" t="s">
        <v>80</v>
      </c>
      <c r="BK130" s="203">
        <f>ROUND(I130*H130,2)</f>
        <v>0</v>
      </c>
      <c r="BL130" s="17" t="s">
        <v>166</v>
      </c>
      <c r="BM130" s="202" t="s">
        <v>820</v>
      </c>
    </row>
    <row r="131" spans="1:65" s="13" customFormat="1">
      <c r="B131" s="204"/>
      <c r="C131" s="205"/>
      <c r="D131" s="206" t="s">
        <v>168</v>
      </c>
      <c r="E131" s="207" t="s">
        <v>1</v>
      </c>
      <c r="F131" s="208" t="s">
        <v>821</v>
      </c>
      <c r="G131" s="205"/>
      <c r="H131" s="209">
        <v>0.02</v>
      </c>
      <c r="I131" s="210"/>
      <c r="J131" s="205"/>
      <c r="K131" s="205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168</v>
      </c>
      <c r="AU131" s="215" t="s">
        <v>82</v>
      </c>
      <c r="AV131" s="13" t="s">
        <v>82</v>
      </c>
      <c r="AW131" s="13" t="s">
        <v>30</v>
      </c>
      <c r="AX131" s="13" t="s">
        <v>73</v>
      </c>
      <c r="AY131" s="215" t="s">
        <v>159</v>
      </c>
    </row>
    <row r="132" spans="1:65" s="14" customFormat="1">
      <c r="B132" s="216"/>
      <c r="C132" s="217"/>
      <c r="D132" s="206" t="s">
        <v>168</v>
      </c>
      <c r="E132" s="218" t="s">
        <v>1</v>
      </c>
      <c r="F132" s="219" t="s">
        <v>173</v>
      </c>
      <c r="G132" s="217"/>
      <c r="H132" s="220">
        <v>0.02</v>
      </c>
      <c r="I132" s="221"/>
      <c r="J132" s="217"/>
      <c r="K132" s="217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168</v>
      </c>
      <c r="AU132" s="226" t="s">
        <v>82</v>
      </c>
      <c r="AV132" s="14" t="s">
        <v>166</v>
      </c>
      <c r="AW132" s="14" t="s">
        <v>30</v>
      </c>
      <c r="AX132" s="14" t="s">
        <v>80</v>
      </c>
      <c r="AY132" s="226" t="s">
        <v>159</v>
      </c>
    </row>
    <row r="133" spans="1:65" s="2" customFormat="1" ht="16.5" customHeight="1">
      <c r="A133" s="34"/>
      <c r="B133" s="35"/>
      <c r="C133" s="227" t="s">
        <v>82</v>
      </c>
      <c r="D133" s="227" t="s">
        <v>188</v>
      </c>
      <c r="E133" s="228" t="s">
        <v>189</v>
      </c>
      <c r="F133" s="229" t="s">
        <v>190</v>
      </c>
      <c r="G133" s="230" t="s">
        <v>191</v>
      </c>
      <c r="H133" s="231">
        <v>56.7</v>
      </c>
      <c r="I133" s="232"/>
      <c r="J133" s="233">
        <f>ROUND(I133*H133,2)</f>
        <v>0</v>
      </c>
      <c r="K133" s="229" t="s">
        <v>177</v>
      </c>
      <c r="L133" s="234"/>
      <c r="M133" s="235" t="s">
        <v>1</v>
      </c>
      <c r="N133" s="236" t="s">
        <v>38</v>
      </c>
      <c r="O133" s="71"/>
      <c r="P133" s="200">
        <f>O133*H133</f>
        <v>0</v>
      </c>
      <c r="Q133" s="200">
        <v>1</v>
      </c>
      <c r="R133" s="200">
        <f>Q133*H133</f>
        <v>56.7</v>
      </c>
      <c r="S133" s="200">
        <v>0</v>
      </c>
      <c r="T133" s="201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2" t="s">
        <v>192</v>
      </c>
      <c r="AT133" s="202" t="s">
        <v>188</v>
      </c>
      <c r="AU133" s="202" t="s">
        <v>82</v>
      </c>
      <c r="AY133" s="17" t="s">
        <v>159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7" t="s">
        <v>80</v>
      </c>
      <c r="BK133" s="203">
        <f>ROUND(I133*H133,2)</f>
        <v>0</v>
      </c>
      <c r="BL133" s="17" t="s">
        <v>166</v>
      </c>
      <c r="BM133" s="202" t="s">
        <v>822</v>
      </c>
    </row>
    <row r="134" spans="1:65" s="13" customFormat="1">
      <c r="B134" s="204"/>
      <c r="C134" s="205"/>
      <c r="D134" s="206" t="s">
        <v>168</v>
      </c>
      <c r="E134" s="207" t="s">
        <v>1</v>
      </c>
      <c r="F134" s="208" t="s">
        <v>823</v>
      </c>
      <c r="G134" s="205"/>
      <c r="H134" s="209">
        <v>56.7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168</v>
      </c>
      <c r="AU134" s="215" t="s">
        <v>82</v>
      </c>
      <c r="AV134" s="13" t="s">
        <v>82</v>
      </c>
      <c r="AW134" s="13" t="s">
        <v>30</v>
      </c>
      <c r="AX134" s="13" t="s">
        <v>73</v>
      </c>
      <c r="AY134" s="215" t="s">
        <v>159</v>
      </c>
    </row>
    <row r="135" spans="1:65" s="14" customFormat="1">
      <c r="B135" s="216"/>
      <c r="C135" s="217"/>
      <c r="D135" s="206" t="s">
        <v>168</v>
      </c>
      <c r="E135" s="218" t="s">
        <v>1</v>
      </c>
      <c r="F135" s="219" t="s">
        <v>173</v>
      </c>
      <c r="G135" s="217"/>
      <c r="H135" s="220">
        <v>56.7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168</v>
      </c>
      <c r="AU135" s="226" t="s">
        <v>82</v>
      </c>
      <c r="AV135" s="14" t="s">
        <v>166</v>
      </c>
      <c r="AW135" s="14" t="s">
        <v>30</v>
      </c>
      <c r="AX135" s="14" t="s">
        <v>80</v>
      </c>
      <c r="AY135" s="226" t="s">
        <v>159</v>
      </c>
    </row>
    <row r="136" spans="1:65" s="2" customFormat="1" ht="78" customHeight="1">
      <c r="A136" s="34"/>
      <c r="B136" s="35"/>
      <c r="C136" s="191" t="s">
        <v>99</v>
      </c>
      <c r="D136" s="191" t="s">
        <v>162</v>
      </c>
      <c r="E136" s="192" t="s">
        <v>824</v>
      </c>
      <c r="F136" s="193" t="s">
        <v>825</v>
      </c>
      <c r="G136" s="194" t="s">
        <v>219</v>
      </c>
      <c r="H136" s="195">
        <v>0.02</v>
      </c>
      <c r="I136" s="196"/>
      <c r="J136" s="197">
        <f>ROUND(I136*H136,2)</f>
        <v>0</v>
      </c>
      <c r="K136" s="193" t="s">
        <v>177</v>
      </c>
      <c r="L136" s="39"/>
      <c r="M136" s="198" t="s">
        <v>1</v>
      </c>
      <c r="N136" s="199" t="s">
        <v>38</v>
      </c>
      <c r="O136" s="71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2" t="s">
        <v>166</v>
      </c>
      <c r="AT136" s="202" t="s">
        <v>162</v>
      </c>
      <c r="AU136" s="202" t="s">
        <v>82</v>
      </c>
      <c r="AY136" s="17" t="s">
        <v>159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7" t="s">
        <v>80</v>
      </c>
      <c r="BK136" s="203">
        <f>ROUND(I136*H136,2)</f>
        <v>0</v>
      </c>
      <c r="BL136" s="17" t="s">
        <v>166</v>
      </c>
      <c r="BM136" s="202" t="s">
        <v>826</v>
      </c>
    </row>
    <row r="137" spans="1:65" s="13" customFormat="1">
      <c r="B137" s="204"/>
      <c r="C137" s="205"/>
      <c r="D137" s="206" t="s">
        <v>168</v>
      </c>
      <c r="E137" s="207" t="s">
        <v>1</v>
      </c>
      <c r="F137" s="208" t="s">
        <v>821</v>
      </c>
      <c r="G137" s="205"/>
      <c r="H137" s="209">
        <v>0.02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168</v>
      </c>
      <c r="AU137" s="215" t="s">
        <v>82</v>
      </c>
      <c r="AV137" s="13" t="s">
        <v>82</v>
      </c>
      <c r="AW137" s="13" t="s">
        <v>30</v>
      </c>
      <c r="AX137" s="13" t="s">
        <v>73</v>
      </c>
      <c r="AY137" s="215" t="s">
        <v>159</v>
      </c>
    </row>
    <row r="138" spans="1:65" s="14" customFormat="1">
      <c r="B138" s="216"/>
      <c r="C138" s="217"/>
      <c r="D138" s="206" t="s">
        <v>168</v>
      </c>
      <c r="E138" s="218" t="s">
        <v>1</v>
      </c>
      <c r="F138" s="219" t="s">
        <v>173</v>
      </c>
      <c r="G138" s="217"/>
      <c r="H138" s="220">
        <v>0.02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168</v>
      </c>
      <c r="AU138" s="226" t="s">
        <v>82</v>
      </c>
      <c r="AV138" s="14" t="s">
        <v>166</v>
      </c>
      <c r="AW138" s="14" t="s">
        <v>30</v>
      </c>
      <c r="AX138" s="14" t="s">
        <v>80</v>
      </c>
      <c r="AY138" s="226" t="s">
        <v>159</v>
      </c>
    </row>
    <row r="139" spans="1:65" s="2" customFormat="1" ht="21.75" customHeight="1">
      <c r="A139" s="34"/>
      <c r="B139" s="35"/>
      <c r="C139" s="227" t="s">
        <v>166</v>
      </c>
      <c r="D139" s="227" t="s">
        <v>188</v>
      </c>
      <c r="E139" s="228" t="s">
        <v>203</v>
      </c>
      <c r="F139" s="229" t="s">
        <v>204</v>
      </c>
      <c r="G139" s="230" t="s">
        <v>198</v>
      </c>
      <c r="H139" s="231">
        <v>34</v>
      </c>
      <c r="I139" s="258"/>
      <c r="J139" s="233">
        <f>ROUND(I139*H139,2)</f>
        <v>0</v>
      </c>
      <c r="K139" s="229" t="s">
        <v>177</v>
      </c>
      <c r="L139" s="234"/>
      <c r="M139" s="235" t="s">
        <v>1</v>
      </c>
      <c r="N139" s="236" t="s">
        <v>38</v>
      </c>
      <c r="O139" s="71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2" t="s">
        <v>192</v>
      </c>
      <c r="AT139" s="202" t="s">
        <v>188</v>
      </c>
      <c r="AU139" s="202" t="s">
        <v>82</v>
      </c>
      <c r="AY139" s="17" t="s">
        <v>159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7" t="s">
        <v>80</v>
      </c>
      <c r="BK139" s="203">
        <f>ROUND(I139*H139,2)</f>
        <v>0</v>
      </c>
      <c r="BL139" s="17" t="s">
        <v>166</v>
      </c>
      <c r="BM139" s="202" t="s">
        <v>827</v>
      </c>
    </row>
    <row r="140" spans="1:65" s="15" customFormat="1">
      <c r="B140" s="237"/>
      <c r="C140" s="238"/>
      <c r="D140" s="206" t="s">
        <v>168</v>
      </c>
      <c r="E140" s="239" t="s">
        <v>1</v>
      </c>
      <c r="F140" s="240" t="s">
        <v>828</v>
      </c>
      <c r="G140" s="238"/>
      <c r="H140" s="239" t="s">
        <v>1</v>
      </c>
      <c r="I140" s="241"/>
      <c r="J140" s="238"/>
      <c r="K140" s="238"/>
      <c r="L140" s="242"/>
      <c r="M140" s="243"/>
      <c r="N140" s="244"/>
      <c r="O140" s="244"/>
      <c r="P140" s="244"/>
      <c r="Q140" s="244"/>
      <c r="R140" s="244"/>
      <c r="S140" s="244"/>
      <c r="T140" s="245"/>
      <c r="AT140" s="246" t="s">
        <v>168</v>
      </c>
      <c r="AU140" s="246" t="s">
        <v>82</v>
      </c>
      <c r="AV140" s="15" t="s">
        <v>80</v>
      </c>
      <c r="AW140" s="15" t="s">
        <v>30</v>
      </c>
      <c r="AX140" s="15" t="s">
        <v>73</v>
      </c>
      <c r="AY140" s="246" t="s">
        <v>159</v>
      </c>
    </row>
    <row r="141" spans="1:65" s="13" customFormat="1">
      <c r="B141" s="204"/>
      <c r="C141" s="205"/>
      <c r="D141" s="206" t="s">
        <v>168</v>
      </c>
      <c r="E141" s="207" t="s">
        <v>1</v>
      </c>
      <c r="F141" s="208" t="s">
        <v>829</v>
      </c>
      <c r="G141" s="205"/>
      <c r="H141" s="209">
        <v>34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168</v>
      </c>
      <c r="AU141" s="215" t="s">
        <v>82</v>
      </c>
      <c r="AV141" s="13" t="s">
        <v>82</v>
      </c>
      <c r="AW141" s="13" t="s">
        <v>30</v>
      </c>
      <c r="AX141" s="13" t="s">
        <v>73</v>
      </c>
      <c r="AY141" s="215" t="s">
        <v>159</v>
      </c>
    </row>
    <row r="142" spans="1:65" s="14" customFormat="1">
      <c r="B142" s="216"/>
      <c r="C142" s="217"/>
      <c r="D142" s="206" t="s">
        <v>168</v>
      </c>
      <c r="E142" s="218" t="s">
        <v>1</v>
      </c>
      <c r="F142" s="219" t="s">
        <v>173</v>
      </c>
      <c r="G142" s="217"/>
      <c r="H142" s="220">
        <v>34</v>
      </c>
      <c r="I142" s="221"/>
      <c r="J142" s="217"/>
      <c r="K142" s="217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168</v>
      </c>
      <c r="AU142" s="226" t="s">
        <v>82</v>
      </c>
      <c r="AV142" s="14" t="s">
        <v>166</v>
      </c>
      <c r="AW142" s="14" t="s">
        <v>30</v>
      </c>
      <c r="AX142" s="14" t="s">
        <v>80</v>
      </c>
      <c r="AY142" s="226" t="s">
        <v>159</v>
      </c>
    </row>
    <row r="143" spans="1:65" s="2" customFormat="1" ht="16.5" customHeight="1">
      <c r="A143" s="34"/>
      <c r="B143" s="35"/>
      <c r="C143" s="227" t="s">
        <v>160</v>
      </c>
      <c r="D143" s="227" t="s">
        <v>188</v>
      </c>
      <c r="E143" s="228" t="s">
        <v>382</v>
      </c>
      <c r="F143" s="229" t="s">
        <v>383</v>
      </c>
      <c r="G143" s="230" t="s">
        <v>229</v>
      </c>
      <c r="H143" s="231">
        <v>40</v>
      </c>
      <c r="I143" s="258"/>
      <c r="J143" s="233">
        <f>ROUND(I143*H143,2)</f>
        <v>0</v>
      </c>
      <c r="K143" s="229" t="s">
        <v>177</v>
      </c>
      <c r="L143" s="234"/>
      <c r="M143" s="235" t="s">
        <v>1</v>
      </c>
      <c r="N143" s="236" t="s">
        <v>38</v>
      </c>
      <c r="O143" s="71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2" t="s">
        <v>192</v>
      </c>
      <c r="AT143" s="202" t="s">
        <v>188</v>
      </c>
      <c r="AU143" s="202" t="s">
        <v>82</v>
      </c>
      <c r="AY143" s="17" t="s">
        <v>159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7" t="s">
        <v>80</v>
      </c>
      <c r="BK143" s="203">
        <f>ROUND(I143*H143,2)</f>
        <v>0</v>
      </c>
      <c r="BL143" s="17" t="s">
        <v>166</v>
      </c>
      <c r="BM143" s="202" t="s">
        <v>830</v>
      </c>
    </row>
    <row r="144" spans="1:65" s="15" customFormat="1">
      <c r="B144" s="237"/>
      <c r="C144" s="238"/>
      <c r="D144" s="206" t="s">
        <v>168</v>
      </c>
      <c r="E144" s="239" t="s">
        <v>1</v>
      </c>
      <c r="F144" s="240" t="s">
        <v>828</v>
      </c>
      <c r="G144" s="238"/>
      <c r="H144" s="239" t="s">
        <v>1</v>
      </c>
      <c r="I144" s="241"/>
      <c r="J144" s="238"/>
      <c r="K144" s="238"/>
      <c r="L144" s="242"/>
      <c r="M144" s="243"/>
      <c r="N144" s="244"/>
      <c r="O144" s="244"/>
      <c r="P144" s="244"/>
      <c r="Q144" s="244"/>
      <c r="R144" s="244"/>
      <c r="S144" s="244"/>
      <c r="T144" s="245"/>
      <c r="AT144" s="246" t="s">
        <v>168</v>
      </c>
      <c r="AU144" s="246" t="s">
        <v>82</v>
      </c>
      <c r="AV144" s="15" t="s">
        <v>80</v>
      </c>
      <c r="AW144" s="15" t="s">
        <v>30</v>
      </c>
      <c r="AX144" s="15" t="s">
        <v>73</v>
      </c>
      <c r="AY144" s="246" t="s">
        <v>159</v>
      </c>
    </row>
    <row r="145" spans="1:65" s="13" customFormat="1">
      <c r="B145" s="204"/>
      <c r="C145" s="205"/>
      <c r="D145" s="206" t="s">
        <v>168</v>
      </c>
      <c r="E145" s="207" t="s">
        <v>1</v>
      </c>
      <c r="F145" s="208" t="s">
        <v>831</v>
      </c>
      <c r="G145" s="205"/>
      <c r="H145" s="209">
        <v>40</v>
      </c>
      <c r="I145" s="210"/>
      <c r="J145" s="205"/>
      <c r="K145" s="205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168</v>
      </c>
      <c r="AU145" s="215" t="s">
        <v>82</v>
      </c>
      <c r="AV145" s="13" t="s">
        <v>82</v>
      </c>
      <c r="AW145" s="13" t="s">
        <v>30</v>
      </c>
      <c r="AX145" s="13" t="s">
        <v>73</v>
      </c>
      <c r="AY145" s="215" t="s">
        <v>159</v>
      </c>
    </row>
    <row r="146" spans="1:65" s="14" customFormat="1">
      <c r="B146" s="216"/>
      <c r="C146" s="217"/>
      <c r="D146" s="206" t="s">
        <v>168</v>
      </c>
      <c r="E146" s="218" t="s">
        <v>1</v>
      </c>
      <c r="F146" s="219" t="s">
        <v>173</v>
      </c>
      <c r="G146" s="217"/>
      <c r="H146" s="220">
        <v>40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168</v>
      </c>
      <c r="AU146" s="226" t="s">
        <v>82</v>
      </c>
      <c r="AV146" s="14" t="s">
        <v>166</v>
      </c>
      <c r="AW146" s="14" t="s">
        <v>30</v>
      </c>
      <c r="AX146" s="14" t="s">
        <v>80</v>
      </c>
      <c r="AY146" s="226" t="s">
        <v>159</v>
      </c>
    </row>
    <row r="147" spans="1:65" s="2" customFormat="1" ht="24">
      <c r="A147" s="34"/>
      <c r="B147" s="35"/>
      <c r="C147" s="227" t="s">
        <v>195</v>
      </c>
      <c r="D147" s="227" t="s">
        <v>188</v>
      </c>
      <c r="E147" s="228" t="s">
        <v>832</v>
      </c>
      <c r="F147" s="229" t="s">
        <v>833</v>
      </c>
      <c r="G147" s="230" t="s">
        <v>198</v>
      </c>
      <c r="H147" s="231">
        <v>136</v>
      </c>
      <c r="I147" s="232"/>
      <c r="J147" s="233">
        <f>ROUND(I147*H147,2)</f>
        <v>0</v>
      </c>
      <c r="K147" s="229" t="s">
        <v>177</v>
      </c>
      <c r="L147" s="234"/>
      <c r="M147" s="235" t="s">
        <v>1</v>
      </c>
      <c r="N147" s="236" t="s">
        <v>38</v>
      </c>
      <c r="O147" s="71"/>
      <c r="P147" s="200">
        <f>O147*H147</f>
        <v>0</v>
      </c>
      <c r="Q147" s="200">
        <v>1.23E-3</v>
      </c>
      <c r="R147" s="200">
        <f>Q147*H147</f>
        <v>0.16727999999999998</v>
      </c>
      <c r="S147" s="200">
        <v>0</v>
      </c>
      <c r="T147" s="20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2" t="s">
        <v>192</v>
      </c>
      <c r="AT147" s="202" t="s">
        <v>188</v>
      </c>
      <c r="AU147" s="202" t="s">
        <v>82</v>
      </c>
      <c r="AY147" s="17" t="s">
        <v>159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7" t="s">
        <v>80</v>
      </c>
      <c r="BK147" s="203">
        <f>ROUND(I147*H147,2)</f>
        <v>0</v>
      </c>
      <c r="BL147" s="17" t="s">
        <v>166</v>
      </c>
      <c r="BM147" s="202" t="s">
        <v>834</v>
      </c>
    </row>
    <row r="148" spans="1:65" s="13" customFormat="1">
      <c r="B148" s="204"/>
      <c r="C148" s="205"/>
      <c r="D148" s="206" t="s">
        <v>168</v>
      </c>
      <c r="E148" s="207" t="s">
        <v>1</v>
      </c>
      <c r="F148" s="208" t="s">
        <v>835</v>
      </c>
      <c r="G148" s="205"/>
      <c r="H148" s="209">
        <v>136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168</v>
      </c>
      <c r="AU148" s="215" t="s">
        <v>82</v>
      </c>
      <c r="AV148" s="13" t="s">
        <v>82</v>
      </c>
      <c r="AW148" s="13" t="s">
        <v>30</v>
      </c>
      <c r="AX148" s="13" t="s">
        <v>73</v>
      </c>
      <c r="AY148" s="215" t="s">
        <v>159</v>
      </c>
    </row>
    <row r="149" spans="1:65" s="14" customFormat="1">
      <c r="B149" s="216"/>
      <c r="C149" s="217"/>
      <c r="D149" s="206" t="s">
        <v>168</v>
      </c>
      <c r="E149" s="218" t="s">
        <v>1</v>
      </c>
      <c r="F149" s="219" t="s">
        <v>173</v>
      </c>
      <c r="G149" s="217"/>
      <c r="H149" s="220">
        <v>136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168</v>
      </c>
      <c r="AU149" s="226" t="s">
        <v>82</v>
      </c>
      <c r="AV149" s="14" t="s">
        <v>166</v>
      </c>
      <c r="AW149" s="14" t="s">
        <v>30</v>
      </c>
      <c r="AX149" s="14" t="s">
        <v>80</v>
      </c>
      <c r="AY149" s="226" t="s">
        <v>159</v>
      </c>
    </row>
    <row r="150" spans="1:65" s="2" customFormat="1" ht="21.75" customHeight="1">
      <c r="A150" s="34"/>
      <c r="B150" s="35"/>
      <c r="C150" s="227" t="s">
        <v>202</v>
      </c>
      <c r="D150" s="227" t="s">
        <v>188</v>
      </c>
      <c r="E150" s="228" t="s">
        <v>207</v>
      </c>
      <c r="F150" s="229" t="s">
        <v>208</v>
      </c>
      <c r="G150" s="230" t="s">
        <v>198</v>
      </c>
      <c r="H150" s="231">
        <v>68</v>
      </c>
      <c r="I150" s="258"/>
      <c r="J150" s="233">
        <f>ROUND(I150*H150,2)</f>
        <v>0</v>
      </c>
      <c r="K150" s="229" t="s">
        <v>177</v>
      </c>
      <c r="L150" s="234"/>
      <c r="M150" s="235" t="s">
        <v>1</v>
      </c>
      <c r="N150" s="236" t="s">
        <v>38</v>
      </c>
      <c r="O150" s="71"/>
      <c r="P150" s="200">
        <f>O150*H150</f>
        <v>0</v>
      </c>
      <c r="Q150" s="200">
        <v>1.8000000000000001E-4</v>
      </c>
      <c r="R150" s="200">
        <f>Q150*H150</f>
        <v>1.2240000000000001E-2</v>
      </c>
      <c r="S150" s="200">
        <v>0</v>
      </c>
      <c r="T150" s="20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2" t="s">
        <v>192</v>
      </c>
      <c r="AT150" s="202" t="s">
        <v>188</v>
      </c>
      <c r="AU150" s="202" t="s">
        <v>82</v>
      </c>
      <c r="AY150" s="17" t="s">
        <v>159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7" t="s">
        <v>80</v>
      </c>
      <c r="BK150" s="203">
        <f>ROUND(I150*H150,2)</f>
        <v>0</v>
      </c>
      <c r="BL150" s="17" t="s">
        <v>166</v>
      </c>
      <c r="BM150" s="202" t="s">
        <v>836</v>
      </c>
    </row>
    <row r="151" spans="1:65" s="15" customFormat="1">
      <c r="B151" s="237"/>
      <c r="C151" s="238"/>
      <c r="D151" s="206" t="s">
        <v>168</v>
      </c>
      <c r="E151" s="239" t="s">
        <v>1</v>
      </c>
      <c r="F151" s="240" t="s">
        <v>828</v>
      </c>
      <c r="G151" s="238"/>
      <c r="H151" s="239" t="s">
        <v>1</v>
      </c>
      <c r="I151" s="241"/>
      <c r="J151" s="238"/>
      <c r="K151" s="238"/>
      <c r="L151" s="242"/>
      <c r="M151" s="243"/>
      <c r="N151" s="244"/>
      <c r="O151" s="244"/>
      <c r="P151" s="244"/>
      <c r="Q151" s="244"/>
      <c r="R151" s="244"/>
      <c r="S151" s="244"/>
      <c r="T151" s="245"/>
      <c r="AT151" s="246" t="s">
        <v>168</v>
      </c>
      <c r="AU151" s="246" t="s">
        <v>82</v>
      </c>
      <c r="AV151" s="15" t="s">
        <v>80</v>
      </c>
      <c r="AW151" s="15" t="s">
        <v>30</v>
      </c>
      <c r="AX151" s="15" t="s">
        <v>73</v>
      </c>
      <c r="AY151" s="246" t="s">
        <v>159</v>
      </c>
    </row>
    <row r="152" spans="1:65" s="13" customFormat="1">
      <c r="B152" s="204"/>
      <c r="C152" s="205"/>
      <c r="D152" s="206" t="s">
        <v>168</v>
      </c>
      <c r="E152" s="207" t="s">
        <v>1</v>
      </c>
      <c r="F152" s="208" t="s">
        <v>837</v>
      </c>
      <c r="G152" s="205"/>
      <c r="H152" s="209">
        <v>68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168</v>
      </c>
      <c r="AU152" s="215" t="s">
        <v>82</v>
      </c>
      <c r="AV152" s="13" t="s">
        <v>82</v>
      </c>
      <c r="AW152" s="13" t="s">
        <v>30</v>
      </c>
      <c r="AX152" s="13" t="s">
        <v>73</v>
      </c>
      <c r="AY152" s="215" t="s">
        <v>159</v>
      </c>
    </row>
    <row r="153" spans="1:65" s="14" customFormat="1">
      <c r="B153" s="216"/>
      <c r="C153" s="217"/>
      <c r="D153" s="206" t="s">
        <v>168</v>
      </c>
      <c r="E153" s="218" t="s">
        <v>1</v>
      </c>
      <c r="F153" s="219" t="s">
        <v>173</v>
      </c>
      <c r="G153" s="217"/>
      <c r="H153" s="220">
        <v>68</v>
      </c>
      <c r="I153" s="221"/>
      <c r="J153" s="217"/>
      <c r="K153" s="217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168</v>
      </c>
      <c r="AU153" s="226" t="s">
        <v>82</v>
      </c>
      <c r="AV153" s="14" t="s">
        <v>166</v>
      </c>
      <c r="AW153" s="14" t="s">
        <v>30</v>
      </c>
      <c r="AX153" s="14" t="s">
        <v>80</v>
      </c>
      <c r="AY153" s="226" t="s">
        <v>159</v>
      </c>
    </row>
    <row r="154" spans="1:65" s="2" customFormat="1" ht="90" customHeight="1">
      <c r="A154" s="34"/>
      <c r="B154" s="35"/>
      <c r="C154" s="191" t="s">
        <v>192</v>
      </c>
      <c r="D154" s="191" t="s">
        <v>162</v>
      </c>
      <c r="E154" s="192" t="s">
        <v>838</v>
      </c>
      <c r="F154" s="193" t="s">
        <v>839</v>
      </c>
      <c r="G154" s="194" t="s">
        <v>219</v>
      </c>
      <c r="H154" s="195">
        <v>0.02</v>
      </c>
      <c r="I154" s="196"/>
      <c r="J154" s="197">
        <f>ROUND(I154*H154,2)</f>
        <v>0</v>
      </c>
      <c r="K154" s="193" t="s">
        <v>177</v>
      </c>
      <c r="L154" s="39"/>
      <c r="M154" s="198" t="s">
        <v>1</v>
      </c>
      <c r="N154" s="199" t="s">
        <v>38</v>
      </c>
      <c r="O154" s="71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2" t="s">
        <v>166</v>
      </c>
      <c r="AT154" s="202" t="s">
        <v>162</v>
      </c>
      <c r="AU154" s="202" t="s">
        <v>82</v>
      </c>
      <c r="AY154" s="17" t="s">
        <v>159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7" t="s">
        <v>80</v>
      </c>
      <c r="BK154" s="203">
        <f>ROUND(I154*H154,2)</f>
        <v>0</v>
      </c>
      <c r="BL154" s="17" t="s">
        <v>166</v>
      </c>
      <c r="BM154" s="202" t="s">
        <v>840</v>
      </c>
    </row>
    <row r="155" spans="1:65" s="13" customFormat="1">
      <c r="B155" s="204"/>
      <c r="C155" s="205"/>
      <c r="D155" s="206" t="s">
        <v>168</v>
      </c>
      <c r="E155" s="207" t="s">
        <v>1</v>
      </c>
      <c r="F155" s="208" t="s">
        <v>821</v>
      </c>
      <c r="G155" s="205"/>
      <c r="H155" s="209">
        <v>0.02</v>
      </c>
      <c r="I155" s="210"/>
      <c r="J155" s="205"/>
      <c r="K155" s="205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168</v>
      </c>
      <c r="AU155" s="215" t="s">
        <v>82</v>
      </c>
      <c r="AV155" s="13" t="s">
        <v>82</v>
      </c>
      <c r="AW155" s="13" t="s">
        <v>30</v>
      </c>
      <c r="AX155" s="13" t="s">
        <v>73</v>
      </c>
      <c r="AY155" s="215" t="s">
        <v>159</v>
      </c>
    </row>
    <row r="156" spans="1:65" s="14" customFormat="1">
      <c r="B156" s="216"/>
      <c r="C156" s="217"/>
      <c r="D156" s="206" t="s">
        <v>168</v>
      </c>
      <c r="E156" s="218" t="s">
        <v>1</v>
      </c>
      <c r="F156" s="219" t="s">
        <v>173</v>
      </c>
      <c r="G156" s="217"/>
      <c r="H156" s="220">
        <v>0.02</v>
      </c>
      <c r="I156" s="221"/>
      <c r="J156" s="217"/>
      <c r="K156" s="217"/>
      <c r="L156" s="222"/>
      <c r="M156" s="223"/>
      <c r="N156" s="224"/>
      <c r="O156" s="224"/>
      <c r="P156" s="224"/>
      <c r="Q156" s="224"/>
      <c r="R156" s="224"/>
      <c r="S156" s="224"/>
      <c r="T156" s="225"/>
      <c r="AT156" s="226" t="s">
        <v>168</v>
      </c>
      <c r="AU156" s="226" t="s">
        <v>82</v>
      </c>
      <c r="AV156" s="14" t="s">
        <v>166</v>
      </c>
      <c r="AW156" s="14" t="s">
        <v>30</v>
      </c>
      <c r="AX156" s="14" t="s">
        <v>80</v>
      </c>
      <c r="AY156" s="226" t="s">
        <v>159</v>
      </c>
    </row>
    <row r="157" spans="1:65" s="2" customFormat="1" ht="134.25" customHeight="1">
      <c r="A157" s="34"/>
      <c r="B157" s="35"/>
      <c r="C157" s="191" t="s">
        <v>211</v>
      </c>
      <c r="D157" s="191" t="s">
        <v>162</v>
      </c>
      <c r="E157" s="192" t="s">
        <v>241</v>
      </c>
      <c r="F157" s="193" t="s">
        <v>242</v>
      </c>
      <c r="G157" s="194" t="s">
        <v>219</v>
      </c>
      <c r="H157" s="195">
        <v>0.15</v>
      </c>
      <c r="I157" s="196"/>
      <c r="J157" s="197">
        <f>ROUND(I157*H157,2)</f>
        <v>0</v>
      </c>
      <c r="K157" s="193" t="s">
        <v>177</v>
      </c>
      <c r="L157" s="39"/>
      <c r="M157" s="198" t="s">
        <v>1</v>
      </c>
      <c r="N157" s="199" t="s">
        <v>38</v>
      </c>
      <c r="O157" s="71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2" t="s">
        <v>166</v>
      </c>
      <c r="AT157" s="202" t="s">
        <v>162</v>
      </c>
      <c r="AU157" s="202" t="s">
        <v>82</v>
      </c>
      <c r="AY157" s="17" t="s">
        <v>159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7" t="s">
        <v>80</v>
      </c>
      <c r="BK157" s="203">
        <f>ROUND(I157*H157,2)</f>
        <v>0</v>
      </c>
      <c r="BL157" s="17" t="s">
        <v>166</v>
      </c>
      <c r="BM157" s="202" t="s">
        <v>841</v>
      </c>
    </row>
    <row r="158" spans="1:65" s="13" customFormat="1">
      <c r="B158" s="204"/>
      <c r="C158" s="205"/>
      <c r="D158" s="206" t="s">
        <v>168</v>
      </c>
      <c r="E158" s="207" t="s">
        <v>1</v>
      </c>
      <c r="F158" s="208" t="s">
        <v>842</v>
      </c>
      <c r="G158" s="205"/>
      <c r="H158" s="209">
        <v>0.15</v>
      </c>
      <c r="I158" s="210"/>
      <c r="J158" s="205"/>
      <c r="K158" s="205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168</v>
      </c>
      <c r="AU158" s="215" t="s">
        <v>82</v>
      </c>
      <c r="AV158" s="13" t="s">
        <v>82</v>
      </c>
      <c r="AW158" s="13" t="s">
        <v>30</v>
      </c>
      <c r="AX158" s="13" t="s">
        <v>73</v>
      </c>
      <c r="AY158" s="215" t="s">
        <v>159</v>
      </c>
    </row>
    <row r="159" spans="1:65" s="14" customFormat="1">
      <c r="B159" s="216"/>
      <c r="C159" s="217"/>
      <c r="D159" s="206" t="s">
        <v>168</v>
      </c>
      <c r="E159" s="218" t="s">
        <v>1</v>
      </c>
      <c r="F159" s="219" t="s">
        <v>173</v>
      </c>
      <c r="G159" s="217"/>
      <c r="H159" s="220">
        <v>0.15</v>
      </c>
      <c r="I159" s="221"/>
      <c r="J159" s="217"/>
      <c r="K159" s="217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168</v>
      </c>
      <c r="AU159" s="226" t="s">
        <v>82</v>
      </c>
      <c r="AV159" s="14" t="s">
        <v>166</v>
      </c>
      <c r="AW159" s="14" t="s">
        <v>30</v>
      </c>
      <c r="AX159" s="14" t="s">
        <v>80</v>
      </c>
      <c r="AY159" s="226" t="s">
        <v>159</v>
      </c>
    </row>
    <row r="160" spans="1:65" s="2" customFormat="1" ht="114.95" customHeight="1">
      <c r="A160" s="34"/>
      <c r="B160" s="35"/>
      <c r="C160" s="191" t="s">
        <v>216</v>
      </c>
      <c r="D160" s="191" t="s">
        <v>162</v>
      </c>
      <c r="E160" s="192" t="s">
        <v>843</v>
      </c>
      <c r="F160" s="193" t="s">
        <v>844</v>
      </c>
      <c r="G160" s="194" t="s">
        <v>248</v>
      </c>
      <c r="H160" s="195">
        <v>4</v>
      </c>
      <c r="I160" s="196"/>
      <c r="J160" s="197">
        <f>ROUND(I160*H160,2)</f>
        <v>0</v>
      </c>
      <c r="K160" s="193" t="s">
        <v>177</v>
      </c>
      <c r="L160" s="39"/>
      <c r="M160" s="198" t="s">
        <v>1</v>
      </c>
      <c r="N160" s="199" t="s">
        <v>38</v>
      </c>
      <c r="O160" s="71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2" t="s">
        <v>166</v>
      </c>
      <c r="AT160" s="202" t="s">
        <v>162</v>
      </c>
      <c r="AU160" s="202" t="s">
        <v>82</v>
      </c>
      <c r="AY160" s="17" t="s">
        <v>159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7" t="s">
        <v>80</v>
      </c>
      <c r="BK160" s="203">
        <f>ROUND(I160*H160,2)</f>
        <v>0</v>
      </c>
      <c r="BL160" s="17" t="s">
        <v>166</v>
      </c>
      <c r="BM160" s="202" t="s">
        <v>845</v>
      </c>
    </row>
    <row r="161" spans="1:65" s="13" customFormat="1">
      <c r="B161" s="204"/>
      <c r="C161" s="205"/>
      <c r="D161" s="206" t="s">
        <v>168</v>
      </c>
      <c r="E161" s="207" t="s">
        <v>1</v>
      </c>
      <c r="F161" s="208" t="s">
        <v>166</v>
      </c>
      <c r="G161" s="205"/>
      <c r="H161" s="209">
        <v>4</v>
      </c>
      <c r="I161" s="210"/>
      <c r="J161" s="205"/>
      <c r="K161" s="205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168</v>
      </c>
      <c r="AU161" s="215" t="s">
        <v>82</v>
      </c>
      <c r="AV161" s="13" t="s">
        <v>82</v>
      </c>
      <c r="AW161" s="13" t="s">
        <v>30</v>
      </c>
      <c r="AX161" s="13" t="s">
        <v>73</v>
      </c>
      <c r="AY161" s="215" t="s">
        <v>159</v>
      </c>
    </row>
    <row r="162" spans="1:65" s="14" customFormat="1">
      <c r="B162" s="216"/>
      <c r="C162" s="217"/>
      <c r="D162" s="206" t="s">
        <v>168</v>
      </c>
      <c r="E162" s="218" t="s">
        <v>1</v>
      </c>
      <c r="F162" s="219" t="s">
        <v>173</v>
      </c>
      <c r="G162" s="217"/>
      <c r="H162" s="220">
        <v>4</v>
      </c>
      <c r="I162" s="221"/>
      <c r="J162" s="217"/>
      <c r="K162" s="217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168</v>
      </c>
      <c r="AU162" s="226" t="s">
        <v>82</v>
      </c>
      <c r="AV162" s="14" t="s">
        <v>166</v>
      </c>
      <c r="AW162" s="14" t="s">
        <v>30</v>
      </c>
      <c r="AX162" s="14" t="s">
        <v>80</v>
      </c>
      <c r="AY162" s="226" t="s">
        <v>159</v>
      </c>
    </row>
    <row r="163" spans="1:65" s="2" customFormat="1" ht="101.25" customHeight="1">
      <c r="A163" s="34"/>
      <c r="B163" s="35"/>
      <c r="C163" s="191" t="s">
        <v>222</v>
      </c>
      <c r="D163" s="191" t="s">
        <v>162</v>
      </c>
      <c r="E163" s="192" t="s">
        <v>846</v>
      </c>
      <c r="F163" s="193" t="s">
        <v>847</v>
      </c>
      <c r="G163" s="194" t="s">
        <v>229</v>
      </c>
      <c r="H163" s="195">
        <v>120</v>
      </c>
      <c r="I163" s="196"/>
      <c r="J163" s="197">
        <f>ROUND(I163*H163,2)</f>
        <v>0</v>
      </c>
      <c r="K163" s="193" t="s">
        <v>177</v>
      </c>
      <c r="L163" s="39"/>
      <c r="M163" s="198" t="s">
        <v>1</v>
      </c>
      <c r="N163" s="199" t="s">
        <v>38</v>
      </c>
      <c r="O163" s="71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2" t="s">
        <v>166</v>
      </c>
      <c r="AT163" s="202" t="s">
        <v>162</v>
      </c>
      <c r="AU163" s="202" t="s">
        <v>82</v>
      </c>
      <c r="AY163" s="17" t="s">
        <v>159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7" t="s">
        <v>80</v>
      </c>
      <c r="BK163" s="203">
        <f>ROUND(I163*H163,2)</f>
        <v>0</v>
      </c>
      <c r="BL163" s="17" t="s">
        <v>166</v>
      </c>
      <c r="BM163" s="202" t="s">
        <v>848</v>
      </c>
    </row>
    <row r="164" spans="1:65" s="13" customFormat="1">
      <c r="B164" s="204"/>
      <c r="C164" s="205"/>
      <c r="D164" s="206" t="s">
        <v>168</v>
      </c>
      <c r="E164" s="207" t="s">
        <v>1</v>
      </c>
      <c r="F164" s="208" t="s">
        <v>849</v>
      </c>
      <c r="G164" s="205"/>
      <c r="H164" s="209">
        <v>120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168</v>
      </c>
      <c r="AU164" s="215" t="s">
        <v>82</v>
      </c>
      <c r="AV164" s="13" t="s">
        <v>82</v>
      </c>
      <c r="AW164" s="13" t="s">
        <v>30</v>
      </c>
      <c r="AX164" s="13" t="s">
        <v>73</v>
      </c>
      <c r="AY164" s="215" t="s">
        <v>159</v>
      </c>
    </row>
    <row r="165" spans="1:65" s="14" customFormat="1">
      <c r="B165" s="216"/>
      <c r="C165" s="217"/>
      <c r="D165" s="206" t="s">
        <v>168</v>
      </c>
      <c r="E165" s="218" t="s">
        <v>1</v>
      </c>
      <c r="F165" s="219" t="s">
        <v>173</v>
      </c>
      <c r="G165" s="217"/>
      <c r="H165" s="220">
        <v>120</v>
      </c>
      <c r="I165" s="221"/>
      <c r="J165" s="217"/>
      <c r="K165" s="217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168</v>
      </c>
      <c r="AU165" s="226" t="s">
        <v>82</v>
      </c>
      <c r="AV165" s="14" t="s">
        <v>166</v>
      </c>
      <c r="AW165" s="14" t="s">
        <v>30</v>
      </c>
      <c r="AX165" s="14" t="s">
        <v>80</v>
      </c>
      <c r="AY165" s="226" t="s">
        <v>159</v>
      </c>
    </row>
    <row r="166" spans="1:65" s="2" customFormat="1" ht="16.5" customHeight="1">
      <c r="A166" s="34"/>
      <c r="B166" s="35"/>
      <c r="C166" s="227" t="s">
        <v>226</v>
      </c>
      <c r="D166" s="227" t="s">
        <v>188</v>
      </c>
      <c r="E166" s="228" t="s">
        <v>850</v>
      </c>
      <c r="F166" s="229" t="s">
        <v>851</v>
      </c>
      <c r="G166" s="230" t="s">
        <v>229</v>
      </c>
      <c r="H166" s="231">
        <v>13.2</v>
      </c>
      <c r="I166" s="232"/>
      <c r="J166" s="233">
        <f>ROUND(I166*H166,2)</f>
        <v>0</v>
      </c>
      <c r="K166" s="229" t="s">
        <v>177</v>
      </c>
      <c r="L166" s="234"/>
      <c r="M166" s="235" t="s">
        <v>1</v>
      </c>
      <c r="N166" s="236" t="s">
        <v>38</v>
      </c>
      <c r="O166" s="71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2" t="s">
        <v>192</v>
      </c>
      <c r="AT166" s="202" t="s">
        <v>188</v>
      </c>
      <c r="AU166" s="202" t="s">
        <v>82</v>
      </c>
      <c r="AY166" s="17" t="s">
        <v>159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7" t="s">
        <v>80</v>
      </c>
      <c r="BK166" s="203">
        <f>ROUND(I166*H166,2)</f>
        <v>0</v>
      </c>
      <c r="BL166" s="17" t="s">
        <v>166</v>
      </c>
      <c r="BM166" s="202" t="s">
        <v>852</v>
      </c>
    </row>
    <row r="167" spans="1:65" s="13" customFormat="1">
      <c r="B167" s="204"/>
      <c r="C167" s="205"/>
      <c r="D167" s="206" t="s">
        <v>168</v>
      </c>
      <c r="E167" s="207" t="s">
        <v>1</v>
      </c>
      <c r="F167" s="208" t="s">
        <v>853</v>
      </c>
      <c r="G167" s="205"/>
      <c r="H167" s="209">
        <v>13.2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168</v>
      </c>
      <c r="AU167" s="215" t="s">
        <v>82</v>
      </c>
      <c r="AV167" s="13" t="s">
        <v>82</v>
      </c>
      <c r="AW167" s="13" t="s">
        <v>30</v>
      </c>
      <c r="AX167" s="13" t="s">
        <v>73</v>
      </c>
      <c r="AY167" s="215" t="s">
        <v>159</v>
      </c>
    </row>
    <row r="168" spans="1:65" s="14" customFormat="1">
      <c r="B168" s="216"/>
      <c r="C168" s="217"/>
      <c r="D168" s="206" t="s">
        <v>168</v>
      </c>
      <c r="E168" s="218" t="s">
        <v>1</v>
      </c>
      <c r="F168" s="219" t="s">
        <v>173</v>
      </c>
      <c r="G168" s="217"/>
      <c r="H168" s="220">
        <v>13.2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168</v>
      </c>
      <c r="AU168" s="226" t="s">
        <v>82</v>
      </c>
      <c r="AV168" s="14" t="s">
        <v>166</v>
      </c>
      <c r="AW168" s="14" t="s">
        <v>30</v>
      </c>
      <c r="AX168" s="14" t="s">
        <v>80</v>
      </c>
      <c r="AY168" s="226" t="s">
        <v>159</v>
      </c>
    </row>
    <row r="169" spans="1:65" s="2" customFormat="1" ht="60">
      <c r="A169" s="34"/>
      <c r="B169" s="35"/>
      <c r="C169" s="191" t="s">
        <v>232</v>
      </c>
      <c r="D169" s="191" t="s">
        <v>162</v>
      </c>
      <c r="E169" s="192" t="s">
        <v>854</v>
      </c>
      <c r="F169" s="193" t="s">
        <v>855</v>
      </c>
      <c r="G169" s="194" t="s">
        <v>229</v>
      </c>
      <c r="H169" s="195">
        <v>13.2</v>
      </c>
      <c r="I169" s="196"/>
      <c r="J169" s="197">
        <f>ROUND(I169*H169,2)</f>
        <v>0</v>
      </c>
      <c r="K169" s="193" t="s">
        <v>177</v>
      </c>
      <c r="L169" s="39"/>
      <c r="M169" s="198" t="s">
        <v>1</v>
      </c>
      <c r="N169" s="199" t="s">
        <v>38</v>
      </c>
      <c r="O169" s="71"/>
      <c r="P169" s="200">
        <f>O169*H169</f>
        <v>0</v>
      </c>
      <c r="Q169" s="200">
        <v>0</v>
      </c>
      <c r="R169" s="200">
        <f>Q169*H169</f>
        <v>0</v>
      </c>
      <c r="S169" s="200">
        <v>0</v>
      </c>
      <c r="T169" s="201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2" t="s">
        <v>166</v>
      </c>
      <c r="AT169" s="202" t="s">
        <v>162</v>
      </c>
      <c r="AU169" s="202" t="s">
        <v>82</v>
      </c>
      <c r="AY169" s="17" t="s">
        <v>159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7" t="s">
        <v>80</v>
      </c>
      <c r="BK169" s="203">
        <f>ROUND(I169*H169,2)</f>
        <v>0</v>
      </c>
      <c r="BL169" s="17" t="s">
        <v>166</v>
      </c>
      <c r="BM169" s="202" t="s">
        <v>856</v>
      </c>
    </row>
    <row r="170" spans="1:65" s="13" customFormat="1">
      <c r="B170" s="204"/>
      <c r="C170" s="205"/>
      <c r="D170" s="206" t="s">
        <v>168</v>
      </c>
      <c r="E170" s="207" t="s">
        <v>1</v>
      </c>
      <c r="F170" s="208" t="s">
        <v>853</v>
      </c>
      <c r="G170" s="205"/>
      <c r="H170" s="209">
        <v>13.2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168</v>
      </c>
      <c r="AU170" s="215" t="s">
        <v>82</v>
      </c>
      <c r="AV170" s="13" t="s">
        <v>82</v>
      </c>
      <c r="AW170" s="13" t="s">
        <v>30</v>
      </c>
      <c r="AX170" s="13" t="s">
        <v>73</v>
      </c>
      <c r="AY170" s="215" t="s">
        <v>159</v>
      </c>
    </row>
    <row r="171" spans="1:65" s="14" customFormat="1">
      <c r="B171" s="216"/>
      <c r="C171" s="217"/>
      <c r="D171" s="206" t="s">
        <v>168</v>
      </c>
      <c r="E171" s="218" t="s">
        <v>1</v>
      </c>
      <c r="F171" s="219" t="s">
        <v>173</v>
      </c>
      <c r="G171" s="217"/>
      <c r="H171" s="220">
        <v>13.2</v>
      </c>
      <c r="I171" s="221"/>
      <c r="J171" s="217"/>
      <c r="K171" s="217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168</v>
      </c>
      <c r="AU171" s="226" t="s">
        <v>82</v>
      </c>
      <c r="AV171" s="14" t="s">
        <v>166</v>
      </c>
      <c r="AW171" s="14" t="s">
        <v>30</v>
      </c>
      <c r="AX171" s="14" t="s">
        <v>80</v>
      </c>
      <c r="AY171" s="226" t="s">
        <v>159</v>
      </c>
    </row>
    <row r="172" spans="1:65" s="2" customFormat="1" ht="48">
      <c r="A172" s="34"/>
      <c r="B172" s="35"/>
      <c r="C172" s="191" t="s">
        <v>236</v>
      </c>
      <c r="D172" s="191" t="s">
        <v>162</v>
      </c>
      <c r="E172" s="192" t="s">
        <v>743</v>
      </c>
      <c r="F172" s="193" t="s">
        <v>744</v>
      </c>
      <c r="G172" s="194" t="s">
        <v>229</v>
      </c>
      <c r="H172" s="195">
        <v>28</v>
      </c>
      <c r="I172" s="196"/>
      <c r="J172" s="197">
        <f>ROUND(I172*H172,2)</f>
        <v>0</v>
      </c>
      <c r="K172" s="193" t="s">
        <v>177</v>
      </c>
      <c r="L172" s="39"/>
      <c r="M172" s="198" t="s">
        <v>1</v>
      </c>
      <c r="N172" s="199" t="s">
        <v>38</v>
      </c>
      <c r="O172" s="71"/>
      <c r="P172" s="200">
        <f>O172*H172</f>
        <v>0</v>
      </c>
      <c r="Q172" s="200">
        <v>0</v>
      </c>
      <c r="R172" s="200">
        <f>Q172*H172</f>
        <v>0</v>
      </c>
      <c r="S172" s="200">
        <v>0</v>
      </c>
      <c r="T172" s="201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2" t="s">
        <v>166</v>
      </c>
      <c r="AT172" s="202" t="s">
        <v>162</v>
      </c>
      <c r="AU172" s="202" t="s">
        <v>82</v>
      </c>
      <c r="AY172" s="17" t="s">
        <v>159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7" t="s">
        <v>80</v>
      </c>
      <c r="BK172" s="203">
        <f>ROUND(I172*H172,2)</f>
        <v>0</v>
      </c>
      <c r="BL172" s="17" t="s">
        <v>166</v>
      </c>
      <c r="BM172" s="202" t="s">
        <v>857</v>
      </c>
    </row>
    <row r="173" spans="1:65" s="13" customFormat="1">
      <c r="B173" s="204"/>
      <c r="C173" s="205"/>
      <c r="D173" s="206" t="s">
        <v>168</v>
      </c>
      <c r="E173" s="207" t="s">
        <v>1</v>
      </c>
      <c r="F173" s="208" t="s">
        <v>858</v>
      </c>
      <c r="G173" s="205"/>
      <c r="H173" s="209">
        <v>28</v>
      </c>
      <c r="I173" s="210"/>
      <c r="J173" s="205"/>
      <c r="K173" s="205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168</v>
      </c>
      <c r="AU173" s="215" t="s">
        <v>82</v>
      </c>
      <c r="AV173" s="13" t="s">
        <v>82</v>
      </c>
      <c r="AW173" s="13" t="s">
        <v>30</v>
      </c>
      <c r="AX173" s="13" t="s">
        <v>73</v>
      </c>
      <c r="AY173" s="215" t="s">
        <v>159</v>
      </c>
    </row>
    <row r="174" spans="1:65" s="14" customFormat="1">
      <c r="B174" s="216"/>
      <c r="C174" s="217"/>
      <c r="D174" s="206" t="s">
        <v>168</v>
      </c>
      <c r="E174" s="218" t="s">
        <v>1</v>
      </c>
      <c r="F174" s="219" t="s">
        <v>173</v>
      </c>
      <c r="G174" s="217"/>
      <c r="H174" s="220">
        <v>28</v>
      </c>
      <c r="I174" s="221"/>
      <c r="J174" s="217"/>
      <c r="K174" s="217"/>
      <c r="L174" s="222"/>
      <c r="M174" s="223"/>
      <c r="N174" s="224"/>
      <c r="O174" s="224"/>
      <c r="P174" s="224"/>
      <c r="Q174" s="224"/>
      <c r="R174" s="224"/>
      <c r="S174" s="224"/>
      <c r="T174" s="225"/>
      <c r="AT174" s="226" t="s">
        <v>168</v>
      </c>
      <c r="AU174" s="226" t="s">
        <v>82</v>
      </c>
      <c r="AV174" s="14" t="s">
        <v>166</v>
      </c>
      <c r="AW174" s="14" t="s">
        <v>30</v>
      </c>
      <c r="AX174" s="14" t="s">
        <v>80</v>
      </c>
      <c r="AY174" s="226" t="s">
        <v>159</v>
      </c>
    </row>
    <row r="175" spans="1:65" s="2" customFormat="1" ht="36">
      <c r="A175" s="34"/>
      <c r="B175" s="35"/>
      <c r="C175" s="191" t="s">
        <v>8</v>
      </c>
      <c r="D175" s="191" t="s">
        <v>162</v>
      </c>
      <c r="E175" s="192" t="s">
        <v>746</v>
      </c>
      <c r="F175" s="193" t="s">
        <v>747</v>
      </c>
      <c r="G175" s="194" t="s">
        <v>229</v>
      </c>
      <c r="H175" s="195">
        <v>60</v>
      </c>
      <c r="I175" s="196"/>
      <c r="J175" s="197">
        <f>ROUND(I175*H175,2)</f>
        <v>0</v>
      </c>
      <c r="K175" s="193" t="s">
        <v>177</v>
      </c>
      <c r="L175" s="39"/>
      <c r="M175" s="198" t="s">
        <v>1</v>
      </c>
      <c r="N175" s="199" t="s">
        <v>38</v>
      </c>
      <c r="O175" s="71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2" t="s">
        <v>166</v>
      </c>
      <c r="AT175" s="202" t="s">
        <v>162</v>
      </c>
      <c r="AU175" s="202" t="s">
        <v>82</v>
      </c>
      <c r="AY175" s="17" t="s">
        <v>159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7" t="s">
        <v>80</v>
      </c>
      <c r="BK175" s="203">
        <f>ROUND(I175*H175,2)</f>
        <v>0</v>
      </c>
      <c r="BL175" s="17" t="s">
        <v>166</v>
      </c>
      <c r="BM175" s="202" t="s">
        <v>859</v>
      </c>
    </row>
    <row r="176" spans="1:65" s="13" customFormat="1">
      <c r="B176" s="204"/>
      <c r="C176" s="205"/>
      <c r="D176" s="206" t="s">
        <v>168</v>
      </c>
      <c r="E176" s="207" t="s">
        <v>1</v>
      </c>
      <c r="F176" s="208" t="s">
        <v>600</v>
      </c>
      <c r="G176" s="205"/>
      <c r="H176" s="209">
        <v>60</v>
      </c>
      <c r="I176" s="210"/>
      <c r="J176" s="205"/>
      <c r="K176" s="205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168</v>
      </c>
      <c r="AU176" s="215" t="s">
        <v>82</v>
      </c>
      <c r="AV176" s="13" t="s">
        <v>82</v>
      </c>
      <c r="AW176" s="13" t="s">
        <v>30</v>
      </c>
      <c r="AX176" s="13" t="s">
        <v>73</v>
      </c>
      <c r="AY176" s="215" t="s">
        <v>159</v>
      </c>
    </row>
    <row r="177" spans="1:65" s="14" customFormat="1">
      <c r="B177" s="216"/>
      <c r="C177" s="217"/>
      <c r="D177" s="206" t="s">
        <v>168</v>
      </c>
      <c r="E177" s="218" t="s">
        <v>1</v>
      </c>
      <c r="F177" s="219" t="s">
        <v>173</v>
      </c>
      <c r="G177" s="217"/>
      <c r="H177" s="220">
        <v>60</v>
      </c>
      <c r="I177" s="221"/>
      <c r="J177" s="217"/>
      <c r="K177" s="217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168</v>
      </c>
      <c r="AU177" s="226" t="s">
        <v>82</v>
      </c>
      <c r="AV177" s="14" t="s">
        <v>166</v>
      </c>
      <c r="AW177" s="14" t="s">
        <v>30</v>
      </c>
      <c r="AX177" s="14" t="s">
        <v>80</v>
      </c>
      <c r="AY177" s="226" t="s">
        <v>159</v>
      </c>
    </row>
    <row r="178" spans="1:65" s="2" customFormat="1" ht="55.5" customHeight="1">
      <c r="A178" s="34"/>
      <c r="B178" s="35"/>
      <c r="C178" s="191" t="s">
        <v>245</v>
      </c>
      <c r="D178" s="191" t="s">
        <v>162</v>
      </c>
      <c r="E178" s="192" t="s">
        <v>749</v>
      </c>
      <c r="F178" s="193" t="s">
        <v>750</v>
      </c>
      <c r="G178" s="194" t="s">
        <v>165</v>
      </c>
      <c r="H178" s="195">
        <v>130</v>
      </c>
      <c r="I178" s="196"/>
      <c r="J178" s="197">
        <f>ROUND(I178*H178,2)</f>
        <v>0</v>
      </c>
      <c r="K178" s="193" t="s">
        <v>177</v>
      </c>
      <c r="L178" s="39"/>
      <c r="M178" s="198" t="s">
        <v>1</v>
      </c>
      <c r="N178" s="199" t="s">
        <v>38</v>
      </c>
      <c r="O178" s="71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2" t="s">
        <v>166</v>
      </c>
      <c r="AT178" s="202" t="s">
        <v>162</v>
      </c>
      <c r="AU178" s="202" t="s">
        <v>82</v>
      </c>
      <c r="AY178" s="17" t="s">
        <v>159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7" t="s">
        <v>80</v>
      </c>
      <c r="BK178" s="203">
        <f>ROUND(I178*H178,2)</f>
        <v>0</v>
      </c>
      <c r="BL178" s="17" t="s">
        <v>166</v>
      </c>
      <c r="BM178" s="202" t="s">
        <v>860</v>
      </c>
    </row>
    <row r="179" spans="1:65" s="13" customFormat="1">
      <c r="B179" s="204"/>
      <c r="C179" s="205"/>
      <c r="D179" s="206" t="s">
        <v>168</v>
      </c>
      <c r="E179" s="207" t="s">
        <v>1</v>
      </c>
      <c r="F179" s="208" t="s">
        <v>861</v>
      </c>
      <c r="G179" s="205"/>
      <c r="H179" s="209">
        <v>130</v>
      </c>
      <c r="I179" s="210"/>
      <c r="J179" s="205"/>
      <c r="K179" s="205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168</v>
      </c>
      <c r="AU179" s="215" t="s">
        <v>82</v>
      </c>
      <c r="AV179" s="13" t="s">
        <v>82</v>
      </c>
      <c r="AW179" s="13" t="s">
        <v>30</v>
      </c>
      <c r="AX179" s="13" t="s">
        <v>73</v>
      </c>
      <c r="AY179" s="215" t="s">
        <v>159</v>
      </c>
    </row>
    <row r="180" spans="1:65" s="14" customFormat="1">
      <c r="B180" s="216"/>
      <c r="C180" s="217"/>
      <c r="D180" s="206" t="s">
        <v>168</v>
      </c>
      <c r="E180" s="218" t="s">
        <v>1</v>
      </c>
      <c r="F180" s="219" t="s">
        <v>173</v>
      </c>
      <c r="G180" s="217"/>
      <c r="H180" s="220">
        <v>130</v>
      </c>
      <c r="I180" s="221"/>
      <c r="J180" s="217"/>
      <c r="K180" s="217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168</v>
      </c>
      <c r="AU180" s="226" t="s">
        <v>82</v>
      </c>
      <c r="AV180" s="14" t="s">
        <v>166</v>
      </c>
      <c r="AW180" s="14" t="s">
        <v>30</v>
      </c>
      <c r="AX180" s="14" t="s">
        <v>80</v>
      </c>
      <c r="AY180" s="226" t="s">
        <v>159</v>
      </c>
    </row>
    <row r="181" spans="1:65" s="2" customFormat="1" ht="21.75" customHeight="1">
      <c r="A181" s="34"/>
      <c r="B181" s="35"/>
      <c r="C181" s="227" t="s">
        <v>251</v>
      </c>
      <c r="D181" s="227" t="s">
        <v>188</v>
      </c>
      <c r="E181" s="228" t="s">
        <v>759</v>
      </c>
      <c r="F181" s="229" t="s">
        <v>760</v>
      </c>
      <c r="G181" s="230" t="s">
        <v>191</v>
      </c>
      <c r="H181" s="231">
        <v>31.395</v>
      </c>
      <c r="I181" s="232"/>
      <c r="J181" s="233">
        <f>ROUND(I181*H181,2)</f>
        <v>0</v>
      </c>
      <c r="K181" s="229" t="s">
        <v>177</v>
      </c>
      <c r="L181" s="234"/>
      <c r="M181" s="235" t="s">
        <v>1</v>
      </c>
      <c r="N181" s="236" t="s">
        <v>38</v>
      </c>
      <c r="O181" s="71"/>
      <c r="P181" s="200">
        <f>O181*H181</f>
        <v>0</v>
      </c>
      <c r="Q181" s="200">
        <v>1</v>
      </c>
      <c r="R181" s="200">
        <f>Q181*H181</f>
        <v>31.395</v>
      </c>
      <c r="S181" s="200">
        <v>0</v>
      </c>
      <c r="T181" s="201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2" t="s">
        <v>192</v>
      </c>
      <c r="AT181" s="202" t="s">
        <v>188</v>
      </c>
      <c r="AU181" s="202" t="s">
        <v>82</v>
      </c>
      <c r="AY181" s="17" t="s">
        <v>159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7" t="s">
        <v>80</v>
      </c>
      <c r="BK181" s="203">
        <f>ROUND(I181*H181,2)</f>
        <v>0</v>
      </c>
      <c r="BL181" s="17" t="s">
        <v>166</v>
      </c>
      <c r="BM181" s="202" t="s">
        <v>862</v>
      </c>
    </row>
    <row r="182" spans="1:65" s="13" customFormat="1">
      <c r="B182" s="204"/>
      <c r="C182" s="205"/>
      <c r="D182" s="206" t="s">
        <v>168</v>
      </c>
      <c r="E182" s="207" t="s">
        <v>1</v>
      </c>
      <c r="F182" s="208" t="s">
        <v>863</v>
      </c>
      <c r="G182" s="205"/>
      <c r="H182" s="209">
        <v>31.395</v>
      </c>
      <c r="I182" s="210"/>
      <c r="J182" s="205"/>
      <c r="K182" s="205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168</v>
      </c>
      <c r="AU182" s="215" t="s">
        <v>82</v>
      </c>
      <c r="AV182" s="13" t="s">
        <v>82</v>
      </c>
      <c r="AW182" s="13" t="s">
        <v>30</v>
      </c>
      <c r="AX182" s="13" t="s">
        <v>73</v>
      </c>
      <c r="AY182" s="215" t="s">
        <v>159</v>
      </c>
    </row>
    <row r="183" spans="1:65" s="14" customFormat="1">
      <c r="B183" s="216"/>
      <c r="C183" s="217"/>
      <c r="D183" s="206" t="s">
        <v>168</v>
      </c>
      <c r="E183" s="218" t="s">
        <v>1</v>
      </c>
      <c r="F183" s="219" t="s">
        <v>173</v>
      </c>
      <c r="G183" s="217"/>
      <c r="H183" s="220">
        <v>31.395</v>
      </c>
      <c r="I183" s="221"/>
      <c r="J183" s="217"/>
      <c r="K183" s="217"/>
      <c r="L183" s="222"/>
      <c r="M183" s="223"/>
      <c r="N183" s="224"/>
      <c r="O183" s="224"/>
      <c r="P183" s="224"/>
      <c r="Q183" s="224"/>
      <c r="R183" s="224"/>
      <c r="S183" s="224"/>
      <c r="T183" s="225"/>
      <c r="AT183" s="226" t="s">
        <v>168</v>
      </c>
      <c r="AU183" s="226" t="s">
        <v>82</v>
      </c>
      <c r="AV183" s="14" t="s">
        <v>166</v>
      </c>
      <c r="AW183" s="14" t="s">
        <v>30</v>
      </c>
      <c r="AX183" s="14" t="s">
        <v>80</v>
      </c>
      <c r="AY183" s="226" t="s">
        <v>159</v>
      </c>
    </row>
    <row r="184" spans="1:65" s="2" customFormat="1" ht="24">
      <c r="A184" s="34"/>
      <c r="B184" s="35"/>
      <c r="C184" s="227" t="s">
        <v>256</v>
      </c>
      <c r="D184" s="227" t="s">
        <v>188</v>
      </c>
      <c r="E184" s="228" t="s">
        <v>583</v>
      </c>
      <c r="F184" s="229" t="s">
        <v>584</v>
      </c>
      <c r="G184" s="230" t="s">
        <v>191</v>
      </c>
      <c r="H184" s="231">
        <v>10.465</v>
      </c>
      <c r="I184" s="232"/>
      <c r="J184" s="233">
        <f>ROUND(I184*H184,2)</f>
        <v>0</v>
      </c>
      <c r="K184" s="229" t="s">
        <v>177</v>
      </c>
      <c r="L184" s="234"/>
      <c r="M184" s="235" t="s">
        <v>1</v>
      </c>
      <c r="N184" s="236" t="s">
        <v>38</v>
      </c>
      <c r="O184" s="71"/>
      <c r="P184" s="200">
        <f>O184*H184</f>
        <v>0</v>
      </c>
      <c r="Q184" s="200">
        <v>1</v>
      </c>
      <c r="R184" s="200">
        <f>Q184*H184</f>
        <v>10.465</v>
      </c>
      <c r="S184" s="200">
        <v>0</v>
      </c>
      <c r="T184" s="201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2" t="s">
        <v>192</v>
      </c>
      <c r="AT184" s="202" t="s">
        <v>188</v>
      </c>
      <c r="AU184" s="202" t="s">
        <v>82</v>
      </c>
      <c r="AY184" s="17" t="s">
        <v>159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7" t="s">
        <v>80</v>
      </c>
      <c r="BK184" s="203">
        <f>ROUND(I184*H184,2)</f>
        <v>0</v>
      </c>
      <c r="BL184" s="17" t="s">
        <v>166</v>
      </c>
      <c r="BM184" s="202" t="s">
        <v>864</v>
      </c>
    </row>
    <row r="185" spans="1:65" s="13" customFormat="1">
      <c r="B185" s="204"/>
      <c r="C185" s="205"/>
      <c r="D185" s="206" t="s">
        <v>168</v>
      </c>
      <c r="E185" s="207" t="s">
        <v>1</v>
      </c>
      <c r="F185" s="208" t="s">
        <v>865</v>
      </c>
      <c r="G185" s="205"/>
      <c r="H185" s="209">
        <v>10.465</v>
      </c>
      <c r="I185" s="210"/>
      <c r="J185" s="205"/>
      <c r="K185" s="205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168</v>
      </c>
      <c r="AU185" s="215" t="s">
        <v>82</v>
      </c>
      <c r="AV185" s="13" t="s">
        <v>82</v>
      </c>
      <c r="AW185" s="13" t="s">
        <v>30</v>
      </c>
      <c r="AX185" s="13" t="s">
        <v>73</v>
      </c>
      <c r="AY185" s="215" t="s">
        <v>159</v>
      </c>
    </row>
    <row r="186" spans="1:65" s="14" customFormat="1">
      <c r="B186" s="216"/>
      <c r="C186" s="217"/>
      <c r="D186" s="206" t="s">
        <v>168</v>
      </c>
      <c r="E186" s="218" t="s">
        <v>1</v>
      </c>
      <c r="F186" s="219" t="s">
        <v>173</v>
      </c>
      <c r="G186" s="217"/>
      <c r="H186" s="220">
        <v>10.465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168</v>
      </c>
      <c r="AU186" s="226" t="s">
        <v>82</v>
      </c>
      <c r="AV186" s="14" t="s">
        <v>166</v>
      </c>
      <c r="AW186" s="14" t="s">
        <v>30</v>
      </c>
      <c r="AX186" s="14" t="s">
        <v>80</v>
      </c>
      <c r="AY186" s="226" t="s">
        <v>159</v>
      </c>
    </row>
    <row r="187" spans="1:65" s="2" customFormat="1" ht="78" customHeight="1">
      <c r="A187" s="34"/>
      <c r="B187" s="35"/>
      <c r="C187" s="191" t="s">
        <v>262</v>
      </c>
      <c r="D187" s="191" t="s">
        <v>162</v>
      </c>
      <c r="E187" s="192" t="s">
        <v>765</v>
      </c>
      <c r="F187" s="193" t="s">
        <v>766</v>
      </c>
      <c r="G187" s="194" t="s">
        <v>165</v>
      </c>
      <c r="H187" s="195">
        <v>91</v>
      </c>
      <c r="I187" s="196"/>
      <c r="J187" s="197">
        <f>ROUND(I187*H187,2)</f>
        <v>0</v>
      </c>
      <c r="K187" s="193" t="s">
        <v>177</v>
      </c>
      <c r="L187" s="39"/>
      <c r="M187" s="198" t="s">
        <v>1</v>
      </c>
      <c r="N187" s="199" t="s">
        <v>38</v>
      </c>
      <c r="O187" s="71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2" t="s">
        <v>166</v>
      </c>
      <c r="AT187" s="202" t="s">
        <v>162</v>
      </c>
      <c r="AU187" s="202" t="s">
        <v>82</v>
      </c>
      <c r="AY187" s="17" t="s">
        <v>159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7" t="s">
        <v>80</v>
      </c>
      <c r="BK187" s="203">
        <f>ROUND(I187*H187,2)</f>
        <v>0</v>
      </c>
      <c r="BL187" s="17" t="s">
        <v>166</v>
      </c>
      <c r="BM187" s="202" t="s">
        <v>866</v>
      </c>
    </row>
    <row r="188" spans="1:65" s="13" customFormat="1">
      <c r="B188" s="204"/>
      <c r="C188" s="205"/>
      <c r="D188" s="206" t="s">
        <v>168</v>
      </c>
      <c r="E188" s="207" t="s">
        <v>1</v>
      </c>
      <c r="F188" s="208" t="s">
        <v>867</v>
      </c>
      <c r="G188" s="205"/>
      <c r="H188" s="209">
        <v>91</v>
      </c>
      <c r="I188" s="210"/>
      <c r="J188" s="205"/>
      <c r="K188" s="205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168</v>
      </c>
      <c r="AU188" s="215" t="s">
        <v>82</v>
      </c>
      <c r="AV188" s="13" t="s">
        <v>82</v>
      </c>
      <c r="AW188" s="13" t="s">
        <v>30</v>
      </c>
      <c r="AX188" s="13" t="s">
        <v>73</v>
      </c>
      <c r="AY188" s="215" t="s">
        <v>159</v>
      </c>
    </row>
    <row r="189" spans="1:65" s="14" customFormat="1">
      <c r="B189" s="216"/>
      <c r="C189" s="217"/>
      <c r="D189" s="206" t="s">
        <v>168</v>
      </c>
      <c r="E189" s="218" t="s">
        <v>1</v>
      </c>
      <c r="F189" s="219" t="s">
        <v>173</v>
      </c>
      <c r="G189" s="217"/>
      <c r="H189" s="220">
        <v>91</v>
      </c>
      <c r="I189" s="221"/>
      <c r="J189" s="217"/>
      <c r="K189" s="217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168</v>
      </c>
      <c r="AU189" s="226" t="s">
        <v>82</v>
      </c>
      <c r="AV189" s="14" t="s">
        <v>166</v>
      </c>
      <c r="AW189" s="14" t="s">
        <v>30</v>
      </c>
      <c r="AX189" s="14" t="s">
        <v>80</v>
      </c>
      <c r="AY189" s="226" t="s">
        <v>159</v>
      </c>
    </row>
    <row r="190" spans="1:65" s="2" customFormat="1" ht="66.75" customHeight="1">
      <c r="A190" s="34"/>
      <c r="B190" s="35"/>
      <c r="C190" s="191" t="s">
        <v>267</v>
      </c>
      <c r="D190" s="191" t="s">
        <v>162</v>
      </c>
      <c r="E190" s="192" t="s">
        <v>868</v>
      </c>
      <c r="F190" s="193" t="s">
        <v>869</v>
      </c>
      <c r="G190" s="194" t="s">
        <v>229</v>
      </c>
      <c r="H190" s="195">
        <v>18</v>
      </c>
      <c r="I190" s="196"/>
      <c r="J190" s="197">
        <f>ROUND(I190*H190,2)</f>
        <v>0</v>
      </c>
      <c r="K190" s="193" t="s">
        <v>177</v>
      </c>
      <c r="L190" s="39"/>
      <c r="M190" s="198" t="s">
        <v>1</v>
      </c>
      <c r="N190" s="199" t="s">
        <v>38</v>
      </c>
      <c r="O190" s="71"/>
      <c r="P190" s="200">
        <f>O190*H190</f>
        <v>0</v>
      </c>
      <c r="Q190" s="200">
        <v>0</v>
      </c>
      <c r="R190" s="200">
        <f>Q190*H190</f>
        <v>0</v>
      </c>
      <c r="S190" s="200">
        <v>0</v>
      </c>
      <c r="T190" s="201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2" t="s">
        <v>166</v>
      </c>
      <c r="AT190" s="202" t="s">
        <v>162</v>
      </c>
      <c r="AU190" s="202" t="s">
        <v>82</v>
      </c>
      <c r="AY190" s="17" t="s">
        <v>159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7" t="s">
        <v>80</v>
      </c>
      <c r="BK190" s="203">
        <f>ROUND(I190*H190,2)</f>
        <v>0</v>
      </c>
      <c r="BL190" s="17" t="s">
        <v>166</v>
      </c>
      <c r="BM190" s="202" t="s">
        <v>870</v>
      </c>
    </row>
    <row r="191" spans="1:65" s="13" customFormat="1">
      <c r="B191" s="204"/>
      <c r="C191" s="205"/>
      <c r="D191" s="206" t="s">
        <v>168</v>
      </c>
      <c r="E191" s="207" t="s">
        <v>1</v>
      </c>
      <c r="F191" s="208" t="s">
        <v>871</v>
      </c>
      <c r="G191" s="205"/>
      <c r="H191" s="209">
        <v>18</v>
      </c>
      <c r="I191" s="210"/>
      <c r="J191" s="205"/>
      <c r="K191" s="205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168</v>
      </c>
      <c r="AU191" s="215" t="s">
        <v>82</v>
      </c>
      <c r="AV191" s="13" t="s">
        <v>82</v>
      </c>
      <c r="AW191" s="13" t="s">
        <v>30</v>
      </c>
      <c r="AX191" s="13" t="s">
        <v>73</v>
      </c>
      <c r="AY191" s="215" t="s">
        <v>159</v>
      </c>
    </row>
    <row r="192" spans="1:65" s="14" customFormat="1">
      <c r="B192" s="216"/>
      <c r="C192" s="217"/>
      <c r="D192" s="206" t="s">
        <v>168</v>
      </c>
      <c r="E192" s="218" t="s">
        <v>1</v>
      </c>
      <c r="F192" s="219" t="s">
        <v>173</v>
      </c>
      <c r="G192" s="217"/>
      <c r="H192" s="220">
        <v>18</v>
      </c>
      <c r="I192" s="221"/>
      <c r="J192" s="217"/>
      <c r="K192" s="217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168</v>
      </c>
      <c r="AU192" s="226" t="s">
        <v>82</v>
      </c>
      <c r="AV192" s="14" t="s">
        <v>166</v>
      </c>
      <c r="AW192" s="14" t="s">
        <v>30</v>
      </c>
      <c r="AX192" s="14" t="s">
        <v>80</v>
      </c>
      <c r="AY192" s="226" t="s">
        <v>159</v>
      </c>
    </row>
    <row r="193" spans="1:65" s="2" customFormat="1" ht="16.5" customHeight="1">
      <c r="A193" s="34"/>
      <c r="B193" s="35"/>
      <c r="C193" s="227" t="s">
        <v>7</v>
      </c>
      <c r="D193" s="227" t="s">
        <v>188</v>
      </c>
      <c r="E193" s="228" t="s">
        <v>579</v>
      </c>
      <c r="F193" s="229" t="s">
        <v>580</v>
      </c>
      <c r="G193" s="230" t="s">
        <v>198</v>
      </c>
      <c r="H193" s="231">
        <v>20</v>
      </c>
      <c r="I193" s="232"/>
      <c r="J193" s="233">
        <f>ROUND(I193*H193,2)</f>
        <v>0</v>
      </c>
      <c r="K193" s="229" t="s">
        <v>177</v>
      </c>
      <c r="L193" s="234"/>
      <c r="M193" s="235" t="s">
        <v>1</v>
      </c>
      <c r="N193" s="236" t="s">
        <v>38</v>
      </c>
      <c r="O193" s="71"/>
      <c r="P193" s="200">
        <f>O193*H193</f>
        <v>0</v>
      </c>
      <c r="Q193" s="200">
        <v>5.8999999999999997E-2</v>
      </c>
      <c r="R193" s="200">
        <f>Q193*H193</f>
        <v>1.18</v>
      </c>
      <c r="S193" s="200">
        <v>0</v>
      </c>
      <c r="T193" s="201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2" t="s">
        <v>192</v>
      </c>
      <c r="AT193" s="202" t="s">
        <v>188</v>
      </c>
      <c r="AU193" s="202" t="s">
        <v>82</v>
      </c>
      <c r="AY193" s="17" t="s">
        <v>159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7" t="s">
        <v>80</v>
      </c>
      <c r="BK193" s="203">
        <f>ROUND(I193*H193,2)</f>
        <v>0</v>
      </c>
      <c r="BL193" s="17" t="s">
        <v>166</v>
      </c>
      <c r="BM193" s="202" t="s">
        <v>872</v>
      </c>
    </row>
    <row r="194" spans="1:65" s="13" customFormat="1">
      <c r="B194" s="204"/>
      <c r="C194" s="205"/>
      <c r="D194" s="206" t="s">
        <v>168</v>
      </c>
      <c r="E194" s="207" t="s">
        <v>1</v>
      </c>
      <c r="F194" s="208" t="s">
        <v>267</v>
      </c>
      <c r="G194" s="205"/>
      <c r="H194" s="209">
        <v>20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168</v>
      </c>
      <c r="AU194" s="215" t="s">
        <v>82</v>
      </c>
      <c r="AV194" s="13" t="s">
        <v>82</v>
      </c>
      <c r="AW194" s="13" t="s">
        <v>30</v>
      </c>
      <c r="AX194" s="13" t="s">
        <v>73</v>
      </c>
      <c r="AY194" s="215" t="s">
        <v>159</v>
      </c>
    </row>
    <row r="195" spans="1:65" s="14" customFormat="1">
      <c r="B195" s="216"/>
      <c r="C195" s="217"/>
      <c r="D195" s="206" t="s">
        <v>168</v>
      </c>
      <c r="E195" s="218" t="s">
        <v>1</v>
      </c>
      <c r="F195" s="219" t="s">
        <v>173</v>
      </c>
      <c r="G195" s="217"/>
      <c r="H195" s="220">
        <v>20</v>
      </c>
      <c r="I195" s="221"/>
      <c r="J195" s="217"/>
      <c r="K195" s="217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168</v>
      </c>
      <c r="AU195" s="226" t="s">
        <v>82</v>
      </c>
      <c r="AV195" s="14" t="s">
        <v>166</v>
      </c>
      <c r="AW195" s="14" t="s">
        <v>30</v>
      </c>
      <c r="AX195" s="14" t="s">
        <v>80</v>
      </c>
      <c r="AY195" s="226" t="s">
        <v>159</v>
      </c>
    </row>
    <row r="196" spans="1:65" s="2" customFormat="1" ht="90" customHeight="1">
      <c r="A196" s="34"/>
      <c r="B196" s="35"/>
      <c r="C196" s="191" t="s">
        <v>276</v>
      </c>
      <c r="D196" s="191" t="s">
        <v>162</v>
      </c>
      <c r="E196" s="192" t="s">
        <v>873</v>
      </c>
      <c r="F196" s="193" t="s">
        <v>874</v>
      </c>
      <c r="G196" s="194" t="s">
        <v>229</v>
      </c>
      <c r="H196" s="195">
        <v>9</v>
      </c>
      <c r="I196" s="196"/>
      <c r="J196" s="197">
        <f>ROUND(I196*H196,2)</f>
        <v>0</v>
      </c>
      <c r="K196" s="193" t="s">
        <v>177</v>
      </c>
      <c r="L196" s="39"/>
      <c r="M196" s="198" t="s">
        <v>1</v>
      </c>
      <c r="N196" s="199" t="s">
        <v>38</v>
      </c>
      <c r="O196" s="71"/>
      <c r="P196" s="200">
        <f>O196*H196</f>
        <v>0</v>
      </c>
      <c r="Q196" s="200">
        <v>0</v>
      </c>
      <c r="R196" s="200">
        <f>Q196*H196</f>
        <v>0</v>
      </c>
      <c r="S196" s="200">
        <v>0</v>
      </c>
      <c r="T196" s="201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2" t="s">
        <v>166</v>
      </c>
      <c r="AT196" s="202" t="s">
        <v>162</v>
      </c>
      <c r="AU196" s="202" t="s">
        <v>82</v>
      </c>
      <c r="AY196" s="17" t="s">
        <v>159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7" t="s">
        <v>80</v>
      </c>
      <c r="BK196" s="203">
        <f>ROUND(I196*H196,2)</f>
        <v>0</v>
      </c>
      <c r="BL196" s="17" t="s">
        <v>166</v>
      </c>
      <c r="BM196" s="202" t="s">
        <v>875</v>
      </c>
    </row>
    <row r="197" spans="1:65" s="13" customFormat="1">
      <c r="B197" s="204"/>
      <c r="C197" s="205"/>
      <c r="D197" s="206" t="s">
        <v>168</v>
      </c>
      <c r="E197" s="207" t="s">
        <v>1</v>
      </c>
      <c r="F197" s="208" t="s">
        <v>211</v>
      </c>
      <c r="G197" s="205"/>
      <c r="H197" s="209">
        <v>9</v>
      </c>
      <c r="I197" s="210"/>
      <c r="J197" s="205"/>
      <c r="K197" s="205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168</v>
      </c>
      <c r="AU197" s="215" t="s">
        <v>82</v>
      </c>
      <c r="AV197" s="13" t="s">
        <v>82</v>
      </c>
      <c r="AW197" s="13" t="s">
        <v>30</v>
      </c>
      <c r="AX197" s="13" t="s">
        <v>73</v>
      </c>
      <c r="AY197" s="215" t="s">
        <v>159</v>
      </c>
    </row>
    <row r="198" spans="1:65" s="14" customFormat="1">
      <c r="B198" s="216"/>
      <c r="C198" s="217"/>
      <c r="D198" s="206" t="s">
        <v>168</v>
      </c>
      <c r="E198" s="218" t="s">
        <v>1</v>
      </c>
      <c r="F198" s="219" t="s">
        <v>173</v>
      </c>
      <c r="G198" s="217"/>
      <c r="H198" s="220">
        <v>9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168</v>
      </c>
      <c r="AU198" s="226" t="s">
        <v>82</v>
      </c>
      <c r="AV198" s="14" t="s">
        <v>166</v>
      </c>
      <c r="AW198" s="14" t="s">
        <v>30</v>
      </c>
      <c r="AX198" s="14" t="s">
        <v>80</v>
      </c>
      <c r="AY198" s="226" t="s">
        <v>159</v>
      </c>
    </row>
    <row r="199" spans="1:65" s="2" customFormat="1" ht="16.5" customHeight="1">
      <c r="A199" s="34"/>
      <c r="B199" s="35"/>
      <c r="C199" s="227" t="s">
        <v>281</v>
      </c>
      <c r="D199" s="227" t="s">
        <v>188</v>
      </c>
      <c r="E199" s="228" t="s">
        <v>876</v>
      </c>
      <c r="F199" s="229" t="s">
        <v>877</v>
      </c>
      <c r="G199" s="230" t="s">
        <v>198</v>
      </c>
      <c r="H199" s="231">
        <v>9</v>
      </c>
      <c r="I199" s="232"/>
      <c r="J199" s="233">
        <f>ROUND(I199*H199,2)</f>
        <v>0</v>
      </c>
      <c r="K199" s="229" t="s">
        <v>177</v>
      </c>
      <c r="L199" s="234"/>
      <c r="M199" s="235" t="s">
        <v>1</v>
      </c>
      <c r="N199" s="236" t="s">
        <v>38</v>
      </c>
      <c r="O199" s="71"/>
      <c r="P199" s="200">
        <f>O199*H199</f>
        <v>0</v>
      </c>
      <c r="Q199" s="200">
        <v>0.93100000000000005</v>
      </c>
      <c r="R199" s="200">
        <f>Q199*H199</f>
        <v>8.3790000000000013</v>
      </c>
      <c r="S199" s="200">
        <v>0</v>
      </c>
      <c r="T199" s="201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2" t="s">
        <v>192</v>
      </c>
      <c r="AT199" s="202" t="s">
        <v>188</v>
      </c>
      <c r="AU199" s="202" t="s">
        <v>82</v>
      </c>
      <c r="AY199" s="17" t="s">
        <v>159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7" t="s">
        <v>80</v>
      </c>
      <c r="BK199" s="203">
        <f>ROUND(I199*H199,2)</f>
        <v>0</v>
      </c>
      <c r="BL199" s="17" t="s">
        <v>166</v>
      </c>
      <c r="BM199" s="202" t="s">
        <v>878</v>
      </c>
    </row>
    <row r="200" spans="1:65" s="13" customFormat="1">
      <c r="B200" s="204"/>
      <c r="C200" s="205"/>
      <c r="D200" s="206" t="s">
        <v>168</v>
      </c>
      <c r="E200" s="207" t="s">
        <v>1</v>
      </c>
      <c r="F200" s="208" t="s">
        <v>879</v>
      </c>
      <c r="G200" s="205"/>
      <c r="H200" s="209">
        <v>9</v>
      </c>
      <c r="I200" s="210"/>
      <c r="J200" s="205"/>
      <c r="K200" s="205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168</v>
      </c>
      <c r="AU200" s="215" t="s">
        <v>82</v>
      </c>
      <c r="AV200" s="13" t="s">
        <v>82</v>
      </c>
      <c r="AW200" s="13" t="s">
        <v>30</v>
      </c>
      <c r="AX200" s="13" t="s">
        <v>73</v>
      </c>
      <c r="AY200" s="215" t="s">
        <v>159</v>
      </c>
    </row>
    <row r="201" spans="1:65" s="14" customFormat="1">
      <c r="B201" s="216"/>
      <c r="C201" s="217"/>
      <c r="D201" s="206" t="s">
        <v>168</v>
      </c>
      <c r="E201" s="218" t="s">
        <v>1</v>
      </c>
      <c r="F201" s="219" t="s">
        <v>173</v>
      </c>
      <c r="G201" s="217"/>
      <c r="H201" s="220">
        <v>9</v>
      </c>
      <c r="I201" s="221"/>
      <c r="J201" s="217"/>
      <c r="K201" s="217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168</v>
      </c>
      <c r="AU201" s="226" t="s">
        <v>82</v>
      </c>
      <c r="AV201" s="14" t="s">
        <v>166</v>
      </c>
      <c r="AW201" s="14" t="s">
        <v>30</v>
      </c>
      <c r="AX201" s="14" t="s">
        <v>80</v>
      </c>
      <c r="AY201" s="226" t="s">
        <v>159</v>
      </c>
    </row>
    <row r="202" spans="1:65" s="2" customFormat="1" ht="55.5" customHeight="1">
      <c r="A202" s="34"/>
      <c r="B202" s="35"/>
      <c r="C202" s="191" t="s">
        <v>286</v>
      </c>
      <c r="D202" s="191" t="s">
        <v>162</v>
      </c>
      <c r="E202" s="192" t="s">
        <v>880</v>
      </c>
      <c r="F202" s="193" t="s">
        <v>881</v>
      </c>
      <c r="G202" s="194" t="s">
        <v>176</v>
      </c>
      <c r="H202" s="195">
        <v>4.5</v>
      </c>
      <c r="I202" s="196"/>
      <c r="J202" s="197">
        <f>ROUND(I202*H202,2)</f>
        <v>0</v>
      </c>
      <c r="K202" s="193" t="s">
        <v>177</v>
      </c>
      <c r="L202" s="39"/>
      <c r="M202" s="198" t="s">
        <v>1</v>
      </c>
      <c r="N202" s="199" t="s">
        <v>38</v>
      </c>
      <c r="O202" s="71"/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2" t="s">
        <v>166</v>
      </c>
      <c r="AT202" s="202" t="s">
        <v>162</v>
      </c>
      <c r="AU202" s="202" t="s">
        <v>82</v>
      </c>
      <c r="AY202" s="17" t="s">
        <v>159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7" t="s">
        <v>80</v>
      </c>
      <c r="BK202" s="203">
        <f>ROUND(I202*H202,2)</f>
        <v>0</v>
      </c>
      <c r="BL202" s="17" t="s">
        <v>166</v>
      </c>
      <c r="BM202" s="202" t="s">
        <v>882</v>
      </c>
    </row>
    <row r="203" spans="1:65" s="13" customFormat="1">
      <c r="B203" s="204"/>
      <c r="C203" s="205"/>
      <c r="D203" s="206" t="s">
        <v>168</v>
      </c>
      <c r="E203" s="207" t="s">
        <v>1</v>
      </c>
      <c r="F203" s="208" t="s">
        <v>883</v>
      </c>
      <c r="G203" s="205"/>
      <c r="H203" s="209">
        <v>4.5</v>
      </c>
      <c r="I203" s="210"/>
      <c r="J203" s="205"/>
      <c r="K203" s="205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168</v>
      </c>
      <c r="AU203" s="215" t="s">
        <v>82</v>
      </c>
      <c r="AV203" s="13" t="s">
        <v>82</v>
      </c>
      <c r="AW203" s="13" t="s">
        <v>30</v>
      </c>
      <c r="AX203" s="13" t="s">
        <v>73</v>
      </c>
      <c r="AY203" s="215" t="s">
        <v>159</v>
      </c>
    </row>
    <row r="204" spans="1:65" s="14" customFormat="1">
      <c r="B204" s="216"/>
      <c r="C204" s="217"/>
      <c r="D204" s="206" t="s">
        <v>168</v>
      </c>
      <c r="E204" s="218" t="s">
        <v>1</v>
      </c>
      <c r="F204" s="219" t="s">
        <v>173</v>
      </c>
      <c r="G204" s="217"/>
      <c r="H204" s="220">
        <v>4.5</v>
      </c>
      <c r="I204" s="221"/>
      <c r="J204" s="217"/>
      <c r="K204" s="217"/>
      <c r="L204" s="222"/>
      <c r="M204" s="223"/>
      <c r="N204" s="224"/>
      <c r="O204" s="224"/>
      <c r="P204" s="224"/>
      <c r="Q204" s="224"/>
      <c r="R204" s="224"/>
      <c r="S204" s="224"/>
      <c r="T204" s="225"/>
      <c r="AT204" s="226" t="s">
        <v>168</v>
      </c>
      <c r="AU204" s="226" t="s">
        <v>82</v>
      </c>
      <c r="AV204" s="14" t="s">
        <v>166</v>
      </c>
      <c r="AW204" s="14" t="s">
        <v>30</v>
      </c>
      <c r="AX204" s="14" t="s">
        <v>80</v>
      </c>
      <c r="AY204" s="226" t="s">
        <v>159</v>
      </c>
    </row>
    <row r="205" spans="1:65" s="2" customFormat="1" ht="21.75" customHeight="1">
      <c r="A205" s="34"/>
      <c r="B205" s="35"/>
      <c r="C205" s="227" t="s">
        <v>293</v>
      </c>
      <c r="D205" s="227" t="s">
        <v>188</v>
      </c>
      <c r="E205" s="228" t="s">
        <v>555</v>
      </c>
      <c r="F205" s="229" t="s">
        <v>556</v>
      </c>
      <c r="G205" s="230" t="s">
        <v>176</v>
      </c>
      <c r="H205" s="231">
        <v>2.12</v>
      </c>
      <c r="I205" s="232"/>
      <c r="J205" s="233">
        <f>ROUND(I205*H205,2)</f>
        <v>0</v>
      </c>
      <c r="K205" s="229" t="s">
        <v>177</v>
      </c>
      <c r="L205" s="234"/>
      <c r="M205" s="235" t="s">
        <v>1</v>
      </c>
      <c r="N205" s="236" t="s">
        <v>38</v>
      </c>
      <c r="O205" s="71"/>
      <c r="P205" s="200">
        <f>O205*H205</f>
        <v>0</v>
      </c>
      <c r="Q205" s="200">
        <v>2.234</v>
      </c>
      <c r="R205" s="200">
        <f>Q205*H205</f>
        <v>4.7360800000000003</v>
      </c>
      <c r="S205" s="200">
        <v>0</v>
      </c>
      <c r="T205" s="201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2" t="s">
        <v>192</v>
      </c>
      <c r="AT205" s="202" t="s">
        <v>188</v>
      </c>
      <c r="AU205" s="202" t="s">
        <v>82</v>
      </c>
      <c r="AY205" s="17" t="s">
        <v>159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7" t="s">
        <v>80</v>
      </c>
      <c r="BK205" s="203">
        <f>ROUND(I205*H205,2)</f>
        <v>0</v>
      </c>
      <c r="BL205" s="17" t="s">
        <v>166</v>
      </c>
      <c r="BM205" s="202" t="s">
        <v>884</v>
      </c>
    </row>
    <row r="206" spans="1:65" s="13" customFormat="1">
      <c r="B206" s="204"/>
      <c r="C206" s="205"/>
      <c r="D206" s="206" t="s">
        <v>168</v>
      </c>
      <c r="E206" s="207" t="s">
        <v>1</v>
      </c>
      <c r="F206" s="208" t="s">
        <v>885</v>
      </c>
      <c r="G206" s="205"/>
      <c r="H206" s="209">
        <v>1.62</v>
      </c>
      <c r="I206" s="210"/>
      <c r="J206" s="205"/>
      <c r="K206" s="205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168</v>
      </c>
      <c r="AU206" s="215" t="s">
        <v>82</v>
      </c>
      <c r="AV206" s="13" t="s">
        <v>82</v>
      </c>
      <c r="AW206" s="13" t="s">
        <v>30</v>
      </c>
      <c r="AX206" s="13" t="s">
        <v>73</v>
      </c>
      <c r="AY206" s="215" t="s">
        <v>159</v>
      </c>
    </row>
    <row r="207" spans="1:65" s="13" customFormat="1">
      <c r="B207" s="204"/>
      <c r="C207" s="205"/>
      <c r="D207" s="206" t="s">
        <v>168</v>
      </c>
      <c r="E207" s="207" t="s">
        <v>1</v>
      </c>
      <c r="F207" s="208" t="s">
        <v>886</v>
      </c>
      <c r="G207" s="205"/>
      <c r="H207" s="209">
        <v>0.5</v>
      </c>
      <c r="I207" s="210"/>
      <c r="J207" s="205"/>
      <c r="K207" s="205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168</v>
      </c>
      <c r="AU207" s="215" t="s">
        <v>82</v>
      </c>
      <c r="AV207" s="13" t="s">
        <v>82</v>
      </c>
      <c r="AW207" s="13" t="s">
        <v>30</v>
      </c>
      <c r="AX207" s="13" t="s">
        <v>73</v>
      </c>
      <c r="AY207" s="215" t="s">
        <v>159</v>
      </c>
    </row>
    <row r="208" spans="1:65" s="14" customFormat="1">
      <c r="B208" s="216"/>
      <c r="C208" s="217"/>
      <c r="D208" s="206" t="s">
        <v>168</v>
      </c>
      <c r="E208" s="218" t="s">
        <v>1</v>
      </c>
      <c r="F208" s="219" t="s">
        <v>173</v>
      </c>
      <c r="G208" s="217"/>
      <c r="H208" s="220">
        <v>2.12</v>
      </c>
      <c r="I208" s="221"/>
      <c r="J208" s="217"/>
      <c r="K208" s="217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168</v>
      </c>
      <c r="AU208" s="226" t="s">
        <v>82</v>
      </c>
      <c r="AV208" s="14" t="s">
        <v>166</v>
      </c>
      <c r="AW208" s="14" t="s">
        <v>30</v>
      </c>
      <c r="AX208" s="14" t="s">
        <v>80</v>
      </c>
      <c r="AY208" s="226" t="s">
        <v>159</v>
      </c>
    </row>
    <row r="209" spans="1:65" s="12" customFormat="1" ht="25.9" customHeight="1">
      <c r="B209" s="175"/>
      <c r="C209" s="176"/>
      <c r="D209" s="177" t="s">
        <v>72</v>
      </c>
      <c r="E209" s="178" t="s">
        <v>291</v>
      </c>
      <c r="F209" s="178" t="s">
        <v>292</v>
      </c>
      <c r="G209" s="176"/>
      <c r="H209" s="176"/>
      <c r="I209" s="179"/>
      <c r="J209" s="180">
        <f>BK209</f>
        <v>0</v>
      </c>
      <c r="K209" s="176"/>
      <c r="L209" s="181"/>
      <c r="M209" s="182"/>
      <c r="N209" s="183"/>
      <c r="O209" s="183"/>
      <c r="P209" s="184">
        <f>SUM(P210:P240)</f>
        <v>0</v>
      </c>
      <c r="Q209" s="183"/>
      <c r="R209" s="184">
        <f>SUM(R210:R240)</f>
        <v>0</v>
      </c>
      <c r="S209" s="183"/>
      <c r="T209" s="185">
        <f>SUM(T210:T240)</f>
        <v>0</v>
      </c>
      <c r="AR209" s="186" t="s">
        <v>166</v>
      </c>
      <c r="AT209" s="187" t="s">
        <v>72</v>
      </c>
      <c r="AU209" s="187" t="s">
        <v>73</v>
      </c>
      <c r="AY209" s="186" t="s">
        <v>159</v>
      </c>
      <c r="BK209" s="188">
        <f>SUM(BK210:BK240)</f>
        <v>0</v>
      </c>
    </row>
    <row r="210" spans="1:65" s="2" customFormat="1" ht="189.75" customHeight="1">
      <c r="A210" s="34"/>
      <c r="B210" s="35"/>
      <c r="C210" s="191" t="s">
        <v>297</v>
      </c>
      <c r="D210" s="191" t="s">
        <v>162</v>
      </c>
      <c r="E210" s="192" t="s">
        <v>604</v>
      </c>
      <c r="F210" s="193" t="s">
        <v>774</v>
      </c>
      <c r="G210" s="194" t="s">
        <v>191</v>
      </c>
      <c r="H210" s="195">
        <v>174.76</v>
      </c>
      <c r="I210" s="196"/>
      <c r="J210" s="197">
        <f>ROUND(I210*H210,2)</f>
        <v>0</v>
      </c>
      <c r="K210" s="193" t="s">
        <v>177</v>
      </c>
      <c r="L210" s="39"/>
      <c r="M210" s="198" t="s">
        <v>1</v>
      </c>
      <c r="N210" s="199" t="s">
        <v>38</v>
      </c>
      <c r="O210" s="71"/>
      <c r="P210" s="200">
        <f>O210*H210</f>
        <v>0</v>
      </c>
      <c r="Q210" s="200">
        <v>0</v>
      </c>
      <c r="R210" s="200">
        <f>Q210*H210</f>
        <v>0</v>
      </c>
      <c r="S210" s="200">
        <v>0</v>
      </c>
      <c r="T210" s="201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2" t="s">
        <v>300</v>
      </c>
      <c r="AT210" s="202" t="s">
        <v>162</v>
      </c>
      <c r="AU210" s="202" t="s">
        <v>80</v>
      </c>
      <c r="AY210" s="17" t="s">
        <v>159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17" t="s">
        <v>80</v>
      </c>
      <c r="BK210" s="203">
        <f>ROUND(I210*H210,2)</f>
        <v>0</v>
      </c>
      <c r="BL210" s="17" t="s">
        <v>300</v>
      </c>
      <c r="BM210" s="202" t="s">
        <v>887</v>
      </c>
    </row>
    <row r="211" spans="1:65" s="13" customFormat="1">
      <c r="B211" s="204"/>
      <c r="C211" s="205"/>
      <c r="D211" s="206" t="s">
        <v>168</v>
      </c>
      <c r="E211" s="207" t="s">
        <v>1</v>
      </c>
      <c r="F211" s="208" t="s">
        <v>888</v>
      </c>
      <c r="G211" s="205"/>
      <c r="H211" s="209">
        <v>41.86</v>
      </c>
      <c r="I211" s="210"/>
      <c r="J211" s="205"/>
      <c r="K211" s="205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168</v>
      </c>
      <c r="AU211" s="215" t="s">
        <v>80</v>
      </c>
      <c r="AV211" s="13" t="s">
        <v>82</v>
      </c>
      <c r="AW211" s="13" t="s">
        <v>30</v>
      </c>
      <c r="AX211" s="13" t="s">
        <v>73</v>
      </c>
      <c r="AY211" s="215" t="s">
        <v>159</v>
      </c>
    </row>
    <row r="212" spans="1:65" s="13" customFormat="1">
      <c r="B212" s="204"/>
      <c r="C212" s="205"/>
      <c r="D212" s="206" t="s">
        <v>168</v>
      </c>
      <c r="E212" s="207" t="s">
        <v>1</v>
      </c>
      <c r="F212" s="208" t="s">
        <v>889</v>
      </c>
      <c r="G212" s="205"/>
      <c r="H212" s="209">
        <v>59.8</v>
      </c>
      <c r="I212" s="210"/>
      <c r="J212" s="205"/>
      <c r="K212" s="205"/>
      <c r="L212" s="211"/>
      <c r="M212" s="212"/>
      <c r="N212" s="213"/>
      <c r="O212" s="213"/>
      <c r="P212" s="213"/>
      <c r="Q212" s="213"/>
      <c r="R212" s="213"/>
      <c r="S212" s="213"/>
      <c r="T212" s="214"/>
      <c r="AT212" s="215" t="s">
        <v>168</v>
      </c>
      <c r="AU212" s="215" t="s">
        <v>80</v>
      </c>
      <c r="AV212" s="13" t="s">
        <v>82</v>
      </c>
      <c r="AW212" s="13" t="s">
        <v>30</v>
      </c>
      <c r="AX212" s="13" t="s">
        <v>73</v>
      </c>
      <c r="AY212" s="215" t="s">
        <v>159</v>
      </c>
    </row>
    <row r="213" spans="1:65" s="13" customFormat="1">
      <c r="B213" s="204"/>
      <c r="C213" s="205"/>
      <c r="D213" s="206" t="s">
        <v>168</v>
      </c>
      <c r="E213" s="207" t="s">
        <v>1</v>
      </c>
      <c r="F213" s="208" t="s">
        <v>890</v>
      </c>
      <c r="G213" s="205"/>
      <c r="H213" s="209">
        <v>56.7</v>
      </c>
      <c r="I213" s="210"/>
      <c r="J213" s="205"/>
      <c r="K213" s="205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168</v>
      </c>
      <c r="AU213" s="215" t="s">
        <v>80</v>
      </c>
      <c r="AV213" s="13" t="s">
        <v>82</v>
      </c>
      <c r="AW213" s="13" t="s">
        <v>30</v>
      </c>
      <c r="AX213" s="13" t="s">
        <v>73</v>
      </c>
      <c r="AY213" s="215" t="s">
        <v>159</v>
      </c>
    </row>
    <row r="214" spans="1:65" s="13" customFormat="1">
      <c r="B214" s="204"/>
      <c r="C214" s="205"/>
      <c r="D214" s="206" t="s">
        <v>168</v>
      </c>
      <c r="E214" s="207" t="s">
        <v>1</v>
      </c>
      <c r="F214" s="208" t="s">
        <v>891</v>
      </c>
      <c r="G214" s="205"/>
      <c r="H214" s="209">
        <v>9</v>
      </c>
      <c r="I214" s="210"/>
      <c r="J214" s="205"/>
      <c r="K214" s="205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168</v>
      </c>
      <c r="AU214" s="215" t="s">
        <v>80</v>
      </c>
      <c r="AV214" s="13" t="s">
        <v>82</v>
      </c>
      <c r="AW214" s="13" t="s">
        <v>30</v>
      </c>
      <c r="AX214" s="13" t="s">
        <v>73</v>
      </c>
      <c r="AY214" s="215" t="s">
        <v>159</v>
      </c>
    </row>
    <row r="215" spans="1:65" s="13" customFormat="1">
      <c r="B215" s="204"/>
      <c r="C215" s="205"/>
      <c r="D215" s="206" t="s">
        <v>168</v>
      </c>
      <c r="E215" s="207" t="s">
        <v>1</v>
      </c>
      <c r="F215" s="208" t="s">
        <v>892</v>
      </c>
      <c r="G215" s="205"/>
      <c r="H215" s="209">
        <v>1.3</v>
      </c>
      <c r="I215" s="210"/>
      <c r="J215" s="205"/>
      <c r="K215" s="205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168</v>
      </c>
      <c r="AU215" s="215" t="s">
        <v>80</v>
      </c>
      <c r="AV215" s="13" t="s">
        <v>82</v>
      </c>
      <c r="AW215" s="13" t="s">
        <v>30</v>
      </c>
      <c r="AX215" s="13" t="s">
        <v>73</v>
      </c>
      <c r="AY215" s="215" t="s">
        <v>159</v>
      </c>
    </row>
    <row r="216" spans="1:65" s="13" customFormat="1">
      <c r="B216" s="204"/>
      <c r="C216" s="205"/>
      <c r="D216" s="206" t="s">
        <v>168</v>
      </c>
      <c r="E216" s="207" t="s">
        <v>1</v>
      </c>
      <c r="F216" s="208" t="s">
        <v>893</v>
      </c>
      <c r="G216" s="205"/>
      <c r="H216" s="209">
        <v>5.3</v>
      </c>
      <c r="I216" s="210"/>
      <c r="J216" s="205"/>
      <c r="K216" s="205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168</v>
      </c>
      <c r="AU216" s="215" t="s">
        <v>80</v>
      </c>
      <c r="AV216" s="13" t="s">
        <v>82</v>
      </c>
      <c r="AW216" s="13" t="s">
        <v>30</v>
      </c>
      <c r="AX216" s="13" t="s">
        <v>73</v>
      </c>
      <c r="AY216" s="215" t="s">
        <v>159</v>
      </c>
    </row>
    <row r="217" spans="1:65" s="13" customFormat="1">
      <c r="B217" s="204"/>
      <c r="C217" s="205"/>
      <c r="D217" s="206" t="s">
        <v>168</v>
      </c>
      <c r="E217" s="207" t="s">
        <v>1</v>
      </c>
      <c r="F217" s="208" t="s">
        <v>894</v>
      </c>
      <c r="G217" s="205"/>
      <c r="H217" s="209">
        <v>0.8</v>
      </c>
      <c r="I217" s="210"/>
      <c r="J217" s="205"/>
      <c r="K217" s="205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168</v>
      </c>
      <c r="AU217" s="215" t="s">
        <v>80</v>
      </c>
      <c r="AV217" s="13" t="s">
        <v>82</v>
      </c>
      <c r="AW217" s="13" t="s">
        <v>30</v>
      </c>
      <c r="AX217" s="13" t="s">
        <v>73</v>
      </c>
      <c r="AY217" s="215" t="s">
        <v>159</v>
      </c>
    </row>
    <row r="218" spans="1:65" s="14" customFormat="1">
      <c r="B218" s="216"/>
      <c r="C218" s="217"/>
      <c r="D218" s="206" t="s">
        <v>168</v>
      </c>
      <c r="E218" s="218" t="s">
        <v>1</v>
      </c>
      <c r="F218" s="219" t="s">
        <v>173</v>
      </c>
      <c r="G218" s="217"/>
      <c r="H218" s="220">
        <v>174.76</v>
      </c>
      <c r="I218" s="221"/>
      <c r="J218" s="217"/>
      <c r="K218" s="217"/>
      <c r="L218" s="222"/>
      <c r="M218" s="223"/>
      <c r="N218" s="224"/>
      <c r="O218" s="224"/>
      <c r="P218" s="224"/>
      <c r="Q218" s="224"/>
      <c r="R218" s="224"/>
      <c r="S218" s="224"/>
      <c r="T218" s="225"/>
      <c r="AT218" s="226" t="s">
        <v>168</v>
      </c>
      <c r="AU218" s="226" t="s">
        <v>80</v>
      </c>
      <c r="AV218" s="14" t="s">
        <v>166</v>
      </c>
      <c r="AW218" s="14" t="s">
        <v>30</v>
      </c>
      <c r="AX218" s="14" t="s">
        <v>80</v>
      </c>
      <c r="AY218" s="226" t="s">
        <v>159</v>
      </c>
    </row>
    <row r="219" spans="1:65" s="2" customFormat="1" ht="194.45" customHeight="1">
      <c r="A219" s="34"/>
      <c r="B219" s="35"/>
      <c r="C219" s="191" t="s">
        <v>303</v>
      </c>
      <c r="D219" s="191" t="s">
        <v>162</v>
      </c>
      <c r="E219" s="192" t="s">
        <v>895</v>
      </c>
      <c r="F219" s="193" t="s">
        <v>896</v>
      </c>
      <c r="G219" s="194" t="s">
        <v>191</v>
      </c>
      <c r="H219" s="195">
        <v>15</v>
      </c>
      <c r="I219" s="196"/>
      <c r="J219" s="197">
        <f>ROUND(I219*H219,2)</f>
        <v>0</v>
      </c>
      <c r="K219" s="193" t="s">
        <v>177</v>
      </c>
      <c r="L219" s="39"/>
      <c r="M219" s="198" t="s">
        <v>1</v>
      </c>
      <c r="N219" s="199" t="s">
        <v>38</v>
      </c>
      <c r="O219" s="71"/>
      <c r="P219" s="200">
        <f>O219*H219</f>
        <v>0</v>
      </c>
      <c r="Q219" s="200">
        <v>0</v>
      </c>
      <c r="R219" s="200">
        <f>Q219*H219</f>
        <v>0</v>
      </c>
      <c r="S219" s="200">
        <v>0</v>
      </c>
      <c r="T219" s="201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2" t="s">
        <v>300</v>
      </c>
      <c r="AT219" s="202" t="s">
        <v>162</v>
      </c>
      <c r="AU219" s="202" t="s">
        <v>80</v>
      </c>
      <c r="AY219" s="17" t="s">
        <v>159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7" t="s">
        <v>80</v>
      </c>
      <c r="BK219" s="203">
        <f>ROUND(I219*H219,2)</f>
        <v>0</v>
      </c>
      <c r="BL219" s="17" t="s">
        <v>300</v>
      </c>
      <c r="BM219" s="202" t="s">
        <v>897</v>
      </c>
    </row>
    <row r="220" spans="1:65" s="13" customFormat="1">
      <c r="B220" s="204"/>
      <c r="C220" s="205"/>
      <c r="D220" s="206" t="s">
        <v>168</v>
      </c>
      <c r="E220" s="207" t="s">
        <v>1</v>
      </c>
      <c r="F220" s="208" t="s">
        <v>898</v>
      </c>
      <c r="G220" s="205"/>
      <c r="H220" s="209">
        <v>15</v>
      </c>
      <c r="I220" s="210"/>
      <c r="J220" s="205"/>
      <c r="K220" s="205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168</v>
      </c>
      <c r="AU220" s="215" t="s">
        <v>80</v>
      </c>
      <c r="AV220" s="13" t="s">
        <v>82</v>
      </c>
      <c r="AW220" s="13" t="s">
        <v>30</v>
      </c>
      <c r="AX220" s="13" t="s">
        <v>73</v>
      </c>
      <c r="AY220" s="215" t="s">
        <v>159</v>
      </c>
    </row>
    <row r="221" spans="1:65" s="14" customFormat="1">
      <c r="B221" s="216"/>
      <c r="C221" s="217"/>
      <c r="D221" s="206" t="s">
        <v>168</v>
      </c>
      <c r="E221" s="218" t="s">
        <v>1</v>
      </c>
      <c r="F221" s="219" t="s">
        <v>173</v>
      </c>
      <c r="G221" s="217"/>
      <c r="H221" s="220">
        <v>15</v>
      </c>
      <c r="I221" s="221"/>
      <c r="J221" s="217"/>
      <c r="K221" s="217"/>
      <c r="L221" s="222"/>
      <c r="M221" s="223"/>
      <c r="N221" s="224"/>
      <c r="O221" s="224"/>
      <c r="P221" s="224"/>
      <c r="Q221" s="224"/>
      <c r="R221" s="224"/>
      <c r="S221" s="224"/>
      <c r="T221" s="225"/>
      <c r="AT221" s="226" t="s">
        <v>168</v>
      </c>
      <c r="AU221" s="226" t="s">
        <v>80</v>
      </c>
      <c r="AV221" s="14" t="s">
        <v>166</v>
      </c>
      <c r="AW221" s="14" t="s">
        <v>30</v>
      </c>
      <c r="AX221" s="14" t="s">
        <v>80</v>
      </c>
      <c r="AY221" s="226" t="s">
        <v>159</v>
      </c>
    </row>
    <row r="222" spans="1:65" s="2" customFormat="1" ht="156.75" customHeight="1">
      <c r="A222" s="34"/>
      <c r="B222" s="35"/>
      <c r="C222" s="191" t="s">
        <v>309</v>
      </c>
      <c r="D222" s="191" t="s">
        <v>162</v>
      </c>
      <c r="E222" s="192" t="s">
        <v>304</v>
      </c>
      <c r="F222" s="193" t="s">
        <v>305</v>
      </c>
      <c r="G222" s="194" t="s">
        <v>191</v>
      </c>
      <c r="H222" s="195">
        <v>56.7</v>
      </c>
      <c r="I222" s="196"/>
      <c r="J222" s="197">
        <f>ROUND(I222*H222,2)</f>
        <v>0</v>
      </c>
      <c r="K222" s="193" t="s">
        <v>177</v>
      </c>
      <c r="L222" s="39"/>
      <c r="M222" s="198" t="s">
        <v>1</v>
      </c>
      <c r="N222" s="199" t="s">
        <v>38</v>
      </c>
      <c r="O222" s="71"/>
      <c r="P222" s="200">
        <f>O222*H222</f>
        <v>0</v>
      </c>
      <c r="Q222" s="200">
        <v>0</v>
      </c>
      <c r="R222" s="200">
        <f>Q222*H222</f>
        <v>0</v>
      </c>
      <c r="S222" s="200">
        <v>0</v>
      </c>
      <c r="T222" s="201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2" t="s">
        <v>300</v>
      </c>
      <c r="AT222" s="202" t="s">
        <v>162</v>
      </c>
      <c r="AU222" s="202" t="s">
        <v>80</v>
      </c>
      <c r="AY222" s="17" t="s">
        <v>159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7" t="s">
        <v>80</v>
      </c>
      <c r="BK222" s="203">
        <f>ROUND(I222*H222,2)</f>
        <v>0</v>
      </c>
      <c r="BL222" s="17" t="s">
        <v>300</v>
      </c>
      <c r="BM222" s="202" t="s">
        <v>899</v>
      </c>
    </row>
    <row r="223" spans="1:65" s="13" customFormat="1">
      <c r="B223" s="204"/>
      <c r="C223" s="205"/>
      <c r="D223" s="206" t="s">
        <v>168</v>
      </c>
      <c r="E223" s="207" t="s">
        <v>1</v>
      </c>
      <c r="F223" s="208" t="s">
        <v>900</v>
      </c>
      <c r="G223" s="205"/>
      <c r="H223" s="209">
        <v>56.7</v>
      </c>
      <c r="I223" s="210"/>
      <c r="J223" s="205"/>
      <c r="K223" s="205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168</v>
      </c>
      <c r="AU223" s="215" t="s">
        <v>80</v>
      </c>
      <c r="AV223" s="13" t="s">
        <v>82</v>
      </c>
      <c r="AW223" s="13" t="s">
        <v>30</v>
      </c>
      <c r="AX223" s="13" t="s">
        <v>73</v>
      </c>
      <c r="AY223" s="215" t="s">
        <v>159</v>
      </c>
    </row>
    <row r="224" spans="1:65" s="14" customFormat="1">
      <c r="B224" s="216"/>
      <c r="C224" s="217"/>
      <c r="D224" s="206" t="s">
        <v>168</v>
      </c>
      <c r="E224" s="218" t="s">
        <v>1</v>
      </c>
      <c r="F224" s="219" t="s">
        <v>173</v>
      </c>
      <c r="G224" s="217"/>
      <c r="H224" s="220">
        <v>56.7</v>
      </c>
      <c r="I224" s="221"/>
      <c r="J224" s="217"/>
      <c r="K224" s="217"/>
      <c r="L224" s="222"/>
      <c r="M224" s="223"/>
      <c r="N224" s="224"/>
      <c r="O224" s="224"/>
      <c r="P224" s="224"/>
      <c r="Q224" s="224"/>
      <c r="R224" s="224"/>
      <c r="S224" s="224"/>
      <c r="T224" s="225"/>
      <c r="AT224" s="226" t="s">
        <v>168</v>
      </c>
      <c r="AU224" s="226" t="s">
        <v>80</v>
      </c>
      <c r="AV224" s="14" t="s">
        <v>166</v>
      </c>
      <c r="AW224" s="14" t="s">
        <v>30</v>
      </c>
      <c r="AX224" s="14" t="s">
        <v>80</v>
      </c>
      <c r="AY224" s="226" t="s">
        <v>159</v>
      </c>
    </row>
    <row r="225" spans="1:65" s="2" customFormat="1" ht="84">
      <c r="A225" s="34"/>
      <c r="B225" s="35"/>
      <c r="C225" s="191" t="s">
        <v>313</v>
      </c>
      <c r="D225" s="191" t="s">
        <v>162</v>
      </c>
      <c r="E225" s="192" t="s">
        <v>310</v>
      </c>
      <c r="F225" s="193" t="s">
        <v>901</v>
      </c>
      <c r="G225" s="194" t="s">
        <v>198</v>
      </c>
      <c r="H225" s="195">
        <v>2</v>
      </c>
      <c r="I225" s="196"/>
      <c r="J225" s="197">
        <f>ROUND(I225*H225,2)</f>
        <v>0</v>
      </c>
      <c r="K225" s="193" t="s">
        <v>177</v>
      </c>
      <c r="L225" s="39"/>
      <c r="M225" s="198" t="s">
        <v>1</v>
      </c>
      <c r="N225" s="199" t="s">
        <v>38</v>
      </c>
      <c r="O225" s="71"/>
      <c r="P225" s="200">
        <f>O225*H225</f>
        <v>0</v>
      </c>
      <c r="Q225" s="200">
        <v>0</v>
      </c>
      <c r="R225" s="200">
        <f>Q225*H225</f>
        <v>0</v>
      </c>
      <c r="S225" s="200">
        <v>0</v>
      </c>
      <c r="T225" s="201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2" t="s">
        <v>300</v>
      </c>
      <c r="AT225" s="202" t="s">
        <v>162</v>
      </c>
      <c r="AU225" s="202" t="s">
        <v>80</v>
      </c>
      <c r="AY225" s="17" t="s">
        <v>159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7" t="s">
        <v>80</v>
      </c>
      <c r="BK225" s="203">
        <f>ROUND(I225*H225,2)</f>
        <v>0</v>
      </c>
      <c r="BL225" s="17" t="s">
        <v>300</v>
      </c>
      <c r="BM225" s="202" t="s">
        <v>902</v>
      </c>
    </row>
    <row r="226" spans="1:65" s="13" customFormat="1">
      <c r="B226" s="204"/>
      <c r="C226" s="205"/>
      <c r="D226" s="206" t="s">
        <v>168</v>
      </c>
      <c r="E226" s="207" t="s">
        <v>1</v>
      </c>
      <c r="F226" s="208" t="s">
        <v>82</v>
      </c>
      <c r="G226" s="205"/>
      <c r="H226" s="209">
        <v>2</v>
      </c>
      <c r="I226" s="210"/>
      <c r="J226" s="205"/>
      <c r="K226" s="205"/>
      <c r="L226" s="211"/>
      <c r="M226" s="212"/>
      <c r="N226" s="213"/>
      <c r="O226" s="213"/>
      <c r="P226" s="213"/>
      <c r="Q226" s="213"/>
      <c r="R226" s="213"/>
      <c r="S226" s="213"/>
      <c r="T226" s="214"/>
      <c r="AT226" s="215" t="s">
        <v>168</v>
      </c>
      <c r="AU226" s="215" t="s">
        <v>80</v>
      </c>
      <c r="AV226" s="13" t="s">
        <v>82</v>
      </c>
      <c r="AW226" s="13" t="s">
        <v>30</v>
      </c>
      <c r="AX226" s="13" t="s">
        <v>73</v>
      </c>
      <c r="AY226" s="215" t="s">
        <v>159</v>
      </c>
    </row>
    <row r="227" spans="1:65" s="14" customFormat="1">
      <c r="B227" s="216"/>
      <c r="C227" s="217"/>
      <c r="D227" s="206" t="s">
        <v>168</v>
      </c>
      <c r="E227" s="218" t="s">
        <v>1</v>
      </c>
      <c r="F227" s="219" t="s">
        <v>173</v>
      </c>
      <c r="G227" s="217"/>
      <c r="H227" s="220">
        <v>2</v>
      </c>
      <c r="I227" s="221"/>
      <c r="J227" s="217"/>
      <c r="K227" s="217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168</v>
      </c>
      <c r="AU227" s="226" t="s">
        <v>80</v>
      </c>
      <c r="AV227" s="14" t="s">
        <v>166</v>
      </c>
      <c r="AW227" s="14" t="s">
        <v>30</v>
      </c>
      <c r="AX227" s="14" t="s">
        <v>80</v>
      </c>
      <c r="AY227" s="226" t="s">
        <v>159</v>
      </c>
    </row>
    <row r="228" spans="1:65" s="2" customFormat="1" ht="90" customHeight="1">
      <c r="A228" s="34"/>
      <c r="B228" s="35"/>
      <c r="C228" s="191" t="s">
        <v>453</v>
      </c>
      <c r="D228" s="191" t="s">
        <v>162</v>
      </c>
      <c r="E228" s="192" t="s">
        <v>903</v>
      </c>
      <c r="F228" s="193" t="s">
        <v>904</v>
      </c>
      <c r="G228" s="194" t="s">
        <v>191</v>
      </c>
      <c r="H228" s="195">
        <v>65.7</v>
      </c>
      <c r="I228" s="196"/>
      <c r="J228" s="197">
        <f>ROUND(I228*H228,2)</f>
        <v>0</v>
      </c>
      <c r="K228" s="193" t="s">
        <v>177</v>
      </c>
      <c r="L228" s="39"/>
      <c r="M228" s="198" t="s">
        <v>1</v>
      </c>
      <c r="N228" s="199" t="s">
        <v>38</v>
      </c>
      <c r="O228" s="71"/>
      <c r="P228" s="200">
        <f>O228*H228</f>
        <v>0</v>
      </c>
      <c r="Q228" s="200">
        <v>0</v>
      </c>
      <c r="R228" s="200">
        <f>Q228*H228</f>
        <v>0</v>
      </c>
      <c r="S228" s="200">
        <v>0</v>
      </c>
      <c r="T228" s="201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2" t="s">
        <v>300</v>
      </c>
      <c r="AT228" s="202" t="s">
        <v>162</v>
      </c>
      <c r="AU228" s="202" t="s">
        <v>80</v>
      </c>
      <c r="AY228" s="17" t="s">
        <v>159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7" t="s">
        <v>80</v>
      </c>
      <c r="BK228" s="203">
        <f>ROUND(I228*H228,2)</f>
        <v>0</v>
      </c>
      <c r="BL228" s="17" t="s">
        <v>300</v>
      </c>
      <c r="BM228" s="202" t="s">
        <v>905</v>
      </c>
    </row>
    <row r="229" spans="1:65" s="13" customFormat="1">
      <c r="B229" s="204"/>
      <c r="C229" s="205"/>
      <c r="D229" s="206" t="s">
        <v>168</v>
      </c>
      <c r="E229" s="207" t="s">
        <v>1</v>
      </c>
      <c r="F229" s="208" t="s">
        <v>906</v>
      </c>
      <c r="G229" s="205"/>
      <c r="H229" s="209">
        <v>56.7</v>
      </c>
      <c r="I229" s="210"/>
      <c r="J229" s="205"/>
      <c r="K229" s="205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168</v>
      </c>
      <c r="AU229" s="215" t="s">
        <v>80</v>
      </c>
      <c r="AV229" s="13" t="s">
        <v>82</v>
      </c>
      <c r="AW229" s="13" t="s">
        <v>30</v>
      </c>
      <c r="AX229" s="13" t="s">
        <v>73</v>
      </c>
      <c r="AY229" s="215" t="s">
        <v>159</v>
      </c>
    </row>
    <row r="230" spans="1:65" s="13" customFormat="1">
      <c r="B230" s="204"/>
      <c r="C230" s="205"/>
      <c r="D230" s="206" t="s">
        <v>168</v>
      </c>
      <c r="E230" s="207" t="s">
        <v>1</v>
      </c>
      <c r="F230" s="208" t="s">
        <v>907</v>
      </c>
      <c r="G230" s="205"/>
      <c r="H230" s="209">
        <v>9</v>
      </c>
      <c r="I230" s="210"/>
      <c r="J230" s="205"/>
      <c r="K230" s="205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168</v>
      </c>
      <c r="AU230" s="215" t="s">
        <v>80</v>
      </c>
      <c r="AV230" s="13" t="s">
        <v>82</v>
      </c>
      <c r="AW230" s="13" t="s">
        <v>30</v>
      </c>
      <c r="AX230" s="13" t="s">
        <v>73</v>
      </c>
      <c r="AY230" s="215" t="s">
        <v>159</v>
      </c>
    </row>
    <row r="231" spans="1:65" s="14" customFormat="1">
      <c r="B231" s="216"/>
      <c r="C231" s="217"/>
      <c r="D231" s="206" t="s">
        <v>168</v>
      </c>
      <c r="E231" s="218" t="s">
        <v>1</v>
      </c>
      <c r="F231" s="219" t="s">
        <v>173</v>
      </c>
      <c r="G231" s="217"/>
      <c r="H231" s="220">
        <v>65.7</v>
      </c>
      <c r="I231" s="221"/>
      <c r="J231" s="217"/>
      <c r="K231" s="217"/>
      <c r="L231" s="222"/>
      <c r="M231" s="223"/>
      <c r="N231" s="224"/>
      <c r="O231" s="224"/>
      <c r="P231" s="224"/>
      <c r="Q231" s="224"/>
      <c r="R231" s="224"/>
      <c r="S231" s="224"/>
      <c r="T231" s="225"/>
      <c r="AT231" s="226" t="s">
        <v>168</v>
      </c>
      <c r="AU231" s="226" t="s">
        <v>80</v>
      </c>
      <c r="AV231" s="14" t="s">
        <v>166</v>
      </c>
      <c r="AW231" s="14" t="s">
        <v>30</v>
      </c>
      <c r="AX231" s="14" t="s">
        <v>80</v>
      </c>
      <c r="AY231" s="226" t="s">
        <v>159</v>
      </c>
    </row>
    <row r="232" spans="1:65" s="2" customFormat="1" ht="90" customHeight="1">
      <c r="A232" s="34"/>
      <c r="B232" s="35"/>
      <c r="C232" s="191" t="s">
        <v>458</v>
      </c>
      <c r="D232" s="191" t="s">
        <v>162</v>
      </c>
      <c r="E232" s="192" t="s">
        <v>778</v>
      </c>
      <c r="F232" s="193" t="s">
        <v>779</v>
      </c>
      <c r="G232" s="194" t="s">
        <v>191</v>
      </c>
      <c r="H232" s="195">
        <v>59.8</v>
      </c>
      <c r="I232" s="196"/>
      <c r="J232" s="197">
        <f>ROUND(I232*H232,2)</f>
        <v>0</v>
      </c>
      <c r="K232" s="193" t="s">
        <v>177</v>
      </c>
      <c r="L232" s="39"/>
      <c r="M232" s="198" t="s">
        <v>1</v>
      </c>
      <c r="N232" s="199" t="s">
        <v>38</v>
      </c>
      <c r="O232" s="71"/>
      <c r="P232" s="200">
        <f>O232*H232</f>
        <v>0</v>
      </c>
      <c r="Q232" s="200">
        <v>0</v>
      </c>
      <c r="R232" s="200">
        <f>Q232*H232</f>
        <v>0</v>
      </c>
      <c r="S232" s="200">
        <v>0</v>
      </c>
      <c r="T232" s="201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2" t="s">
        <v>300</v>
      </c>
      <c r="AT232" s="202" t="s">
        <v>162</v>
      </c>
      <c r="AU232" s="202" t="s">
        <v>80</v>
      </c>
      <c r="AY232" s="17" t="s">
        <v>159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17" t="s">
        <v>80</v>
      </c>
      <c r="BK232" s="203">
        <f>ROUND(I232*H232,2)</f>
        <v>0</v>
      </c>
      <c r="BL232" s="17" t="s">
        <v>300</v>
      </c>
      <c r="BM232" s="202" t="s">
        <v>908</v>
      </c>
    </row>
    <row r="233" spans="1:65" s="13" customFormat="1">
      <c r="B233" s="204"/>
      <c r="C233" s="205"/>
      <c r="D233" s="206" t="s">
        <v>168</v>
      </c>
      <c r="E233" s="207" t="s">
        <v>1</v>
      </c>
      <c r="F233" s="208" t="s">
        <v>909</v>
      </c>
      <c r="G233" s="205"/>
      <c r="H233" s="209">
        <v>59.8</v>
      </c>
      <c r="I233" s="210"/>
      <c r="J233" s="205"/>
      <c r="K233" s="205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168</v>
      </c>
      <c r="AU233" s="215" t="s">
        <v>80</v>
      </c>
      <c r="AV233" s="13" t="s">
        <v>82</v>
      </c>
      <c r="AW233" s="13" t="s">
        <v>30</v>
      </c>
      <c r="AX233" s="13" t="s">
        <v>73</v>
      </c>
      <c r="AY233" s="215" t="s">
        <v>159</v>
      </c>
    </row>
    <row r="234" spans="1:65" s="14" customFormat="1">
      <c r="B234" s="216"/>
      <c r="C234" s="217"/>
      <c r="D234" s="206" t="s">
        <v>168</v>
      </c>
      <c r="E234" s="218" t="s">
        <v>1</v>
      </c>
      <c r="F234" s="219" t="s">
        <v>173</v>
      </c>
      <c r="G234" s="217"/>
      <c r="H234" s="220">
        <v>59.8</v>
      </c>
      <c r="I234" s="221"/>
      <c r="J234" s="217"/>
      <c r="K234" s="217"/>
      <c r="L234" s="222"/>
      <c r="M234" s="223"/>
      <c r="N234" s="224"/>
      <c r="O234" s="224"/>
      <c r="P234" s="224"/>
      <c r="Q234" s="224"/>
      <c r="R234" s="224"/>
      <c r="S234" s="224"/>
      <c r="T234" s="225"/>
      <c r="AT234" s="226" t="s">
        <v>168</v>
      </c>
      <c r="AU234" s="226" t="s">
        <v>80</v>
      </c>
      <c r="AV234" s="14" t="s">
        <v>166</v>
      </c>
      <c r="AW234" s="14" t="s">
        <v>30</v>
      </c>
      <c r="AX234" s="14" t="s">
        <v>80</v>
      </c>
      <c r="AY234" s="226" t="s">
        <v>159</v>
      </c>
    </row>
    <row r="235" spans="1:65" s="2" customFormat="1" ht="78" customHeight="1">
      <c r="A235" s="34"/>
      <c r="B235" s="35"/>
      <c r="C235" s="191" t="s">
        <v>461</v>
      </c>
      <c r="D235" s="191" t="s">
        <v>162</v>
      </c>
      <c r="E235" s="192" t="s">
        <v>294</v>
      </c>
      <c r="F235" s="193" t="s">
        <v>295</v>
      </c>
      <c r="G235" s="194" t="s">
        <v>198</v>
      </c>
      <c r="H235" s="195">
        <v>1</v>
      </c>
      <c r="I235" s="196"/>
      <c r="J235" s="197">
        <f>ROUND(I235*H235,2)</f>
        <v>0</v>
      </c>
      <c r="K235" s="193" t="s">
        <v>177</v>
      </c>
      <c r="L235" s="39"/>
      <c r="M235" s="198" t="s">
        <v>1</v>
      </c>
      <c r="N235" s="199" t="s">
        <v>38</v>
      </c>
      <c r="O235" s="71"/>
      <c r="P235" s="200">
        <f>O235*H235</f>
        <v>0</v>
      </c>
      <c r="Q235" s="200">
        <v>0</v>
      </c>
      <c r="R235" s="200">
        <f>Q235*H235</f>
        <v>0</v>
      </c>
      <c r="S235" s="200">
        <v>0</v>
      </c>
      <c r="T235" s="201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2" t="s">
        <v>166</v>
      </c>
      <c r="AT235" s="202" t="s">
        <v>162</v>
      </c>
      <c r="AU235" s="202" t="s">
        <v>80</v>
      </c>
      <c r="AY235" s="17" t="s">
        <v>159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17" t="s">
        <v>80</v>
      </c>
      <c r="BK235" s="203">
        <f>ROUND(I235*H235,2)</f>
        <v>0</v>
      </c>
      <c r="BL235" s="17" t="s">
        <v>166</v>
      </c>
      <c r="BM235" s="202" t="s">
        <v>910</v>
      </c>
    </row>
    <row r="236" spans="1:65" s="13" customFormat="1">
      <c r="B236" s="204"/>
      <c r="C236" s="205"/>
      <c r="D236" s="206" t="s">
        <v>168</v>
      </c>
      <c r="E236" s="207" t="s">
        <v>1</v>
      </c>
      <c r="F236" s="208" t="s">
        <v>80</v>
      </c>
      <c r="G236" s="205"/>
      <c r="H236" s="209">
        <v>1</v>
      </c>
      <c r="I236" s="210"/>
      <c r="J236" s="205"/>
      <c r="K236" s="205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168</v>
      </c>
      <c r="AU236" s="215" t="s">
        <v>80</v>
      </c>
      <c r="AV236" s="13" t="s">
        <v>82</v>
      </c>
      <c r="AW236" s="13" t="s">
        <v>30</v>
      </c>
      <c r="AX236" s="13" t="s">
        <v>73</v>
      </c>
      <c r="AY236" s="215" t="s">
        <v>159</v>
      </c>
    </row>
    <row r="237" spans="1:65" s="14" customFormat="1">
      <c r="B237" s="216"/>
      <c r="C237" s="217"/>
      <c r="D237" s="206" t="s">
        <v>168</v>
      </c>
      <c r="E237" s="218" t="s">
        <v>1</v>
      </c>
      <c r="F237" s="219" t="s">
        <v>173</v>
      </c>
      <c r="G237" s="217"/>
      <c r="H237" s="220">
        <v>1</v>
      </c>
      <c r="I237" s="221"/>
      <c r="J237" s="217"/>
      <c r="K237" s="217"/>
      <c r="L237" s="222"/>
      <c r="M237" s="223"/>
      <c r="N237" s="224"/>
      <c r="O237" s="224"/>
      <c r="P237" s="224"/>
      <c r="Q237" s="224"/>
      <c r="R237" s="224"/>
      <c r="S237" s="224"/>
      <c r="T237" s="225"/>
      <c r="AT237" s="226" t="s">
        <v>168</v>
      </c>
      <c r="AU237" s="226" t="s">
        <v>80</v>
      </c>
      <c r="AV237" s="14" t="s">
        <v>166</v>
      </c>
      <c r="AW237" s="14" t="s">
        <v>30</v>
      </c>
      <c r="AX237" s="14" t="s">
        <v>80</v>
      </c>
      <c r="AY237" s="226" t="s">
        <v>159</v>
      </c>
    </row>
    <row r="238" spans="1:65" s="2" customFormat="1" ht="24">
      <c r="A238" s="34"/>
      <c r="B238" s="35"/>
      <c r="C238" s="191" t="s">
        <v>467</v>
      </c>
      <c r="D238" s="191" t="s">
        <v>162</v>
      </c>
      <c r="E238" s="192" t="s">
        <v>770</v>
      </c>
      <c r="F238" s="193" t="s">
        <v>771</v>
      </c>
      <c r="G238" s="194" t="s">
        <v>772</v>
      </c>
      <c r="H238" s="195">
        <v>1</v>
      </c>
      <c r="I238" s="196"/>
      <c r="J238" s="197">
        <f>ROUND(I238*H238,2)</f>
        <v>0</v>
      </c>
      <c r="K238" s="193" t="s">
        <v>177</v>
      </c>
      <c r="L238" s="39"/>
      <c r="M238" s="198" t="s">
        <v>1</v>
      </c>
      <c r="N238" s="199" t="s">
        <v>38</v>
      </c>
      <c r="O238" s="71"/>
      <c r="P238" s="200">
        <f>O238*H238</f>
        <v>0</v>
      </c>
      <c r="Q238" s="200">
        <v>0</v>
      </c>
      <c r="R238" s="200">
        <f>Q238*H238</f>
        <v>0</v>
      </c>
      <c r="S238" s="200">
        <v>0</v>
      </c>
      <c r="T238" s="201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2" t="s">
        <v>166</v>
      </c>
      <c r="AT238" s="202" t="s">
        <v>162</v>
      </c>
      <c r="AU238" s="202" t="s">
        <v>80</v>
      </c>
      <c r="AY238" s="17" t="s">
        <v>159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7" t="s">
        <v>80</v>
      </c>
      <c r="BK238" s="203">
        <f>ROUND(I238*H238,2)</f>
        <v>0</v>
      </c>
      <c r="BL238" s="17" t="s">
        <v>166</v>
      </c>
      <c r="BM238" s="202" t="s">
        <v>911</v>
      </c>
    </row>
    <row r="239" spans="1:65" s="13" customFormat="1">
      <c r="B239" s="204"/>
      <c r="C239" s="205"/>
      <c r="D239" s="206" t="s">
        <v>168</v>
      </c>
      <c r="E239" s="207" t="s">
        <v>1</v>
      </c>
      <c r="F239" s="208" t="s">
        <v>80</v>
      </c>
      <c r="G239" s="205"/>
      <c r="H239" s="209">
        <v>1</v>
      </c>
      <c r="I239" s="210"/>
      <c r="J239" s="205"/>
      <c r="K239" s="205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168</v>
      </c>
      <c r="AU239" s="215" t="s">
        <v>80</v>
      </c>
      <c r="AV239" s="13" t="s">
        <v>82</v>
      </c>
      <c r="AW239" s="13" t="s">
        <v>30</v>
      </c>
      <c r="AX239" s="13" t="s">
        <v>73</v>
      </c>
      <c r="AY239" s="215" t="s">
        <v>159</v>
      </c>
    </row>
    <row r="240" spans="1:65" s="14" customFormat="1">
      <c r="B240" s="216"/>
      <c r="C240" s="217"/>
      <c r="D240" s="206" t="s">
        <v>168</v>
      </c>
      <c r="E240" s="218" t="s">
        <v>1</v>
      </c>
      <c r="F240" s="219" t="s">
        <v>173</v>
      </c>
      <c r="G240" s="217"/>
      <c r="H240" s="220">
        <v>1</v>
      </c>
      <c r="I240" s="221"/>
      <c r="J240" s="217"/>
      <c r="K240" s="217"/>
      <c r="L240" s="222"/>
      <c r="M240" s="247"/>
      <c r="N240" s="248"/>
      <c r="O240" s="248"/>
      <c r="P240" s="248"/>
      <c r="Q240" s="248"/>
      <c r="R240" s="248"/>
      <c r="S240" s="248"/>
      <c r="T240" s="249"/>
      <c r="AT240" s="226" t="s">
        <v>168</v>
      </c>
      <c r="AU240" s="226" t="s">
        <v>80</v>
      </c>
      <c r="AV240" s="14" t="s">
        <v>166</v>
      </c>
      <c r="AW240" s="14" t="s">
        <v>30</v>
      </c>
      <c r="AX240" s="14" t="s">
        <v>80</v>
      </c>
      <c r="AY240" s="226" t="s">
        <v>159</v>
      </c>
    </row>
    <row r="241" spans="1:31" s="2" customFormat="1" ht="6.95" customHeight="1">
      <c r="A241" s="34"/>
      <c r="B241" s="54"/>
      <c r="C241" s="55"/>
      <c r="D241" s="55"/>
      <c r="E241" s="55"/>
      <c r="F241" s="55"/>
      <c r="G241" s="55"/>
      <c r="H241" s="55"/>
      <c r="I241" s="55"/>
      <c r="J241" s="55"/>
      <c r="K241" s="55"/>
      <c r="L241" s="39"/>
      <c r="M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</row>
  </sheetData>
  <sheetProtection algorithmName="SHA-512" hashValue="iq328x5I2uMdEUmXHGL8GEqOUAn4pObU0UcVGugj68p+CRJfH5sPYgYrhW57j5uggixDvV22MQ/6Jbk4hVlc2w==" saltValue="JdIxoxaqt0Z+rTjBp6Na2Q==" spinCount="100000" sheet="1" objects="1" scenarios="1" formatColumns="0" formatRows="0" autoFilter="0"/>
  <autoFilter ref="C126:K240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30</vt:i4>
      </vt:variant>
    </vt:vector>
  </HeadingPairs>
  <TitlesOfParts>
    <vt:vector size="45" baseType="lpstr">
      <vt:lpstr>Rekapitulace stavby</vt:lpstr>
      <vt:lpstr>001 - Oprava železničního...</vt:lpstr>
      <vt:lpstr>002 - Oprava železničního...</vt:lpstr>
      <vt:lpstr>003 - Oprava žel. svršku ...</vt:lpstr>
      <vt:lpstr>01 - Oprava kolejového roštu</vt:lpstr>
      <vt:lpstr>02 - P2101</vt:lpstr>
      <vt:lpstr>03 - P2102</vt:lpstr>
      <vt:lpstr>04 - GPK</vt:lpstr>
      <vt:lpstr>01 - Oprava P2113</vt:lpstr>
      <vt:lpstr>02 - Oprava P2100</vt:lpstr>
      <vt:lpstr>006 - VRN</vt:lpstr>
      <vt:lpstr>001 - Kanceláře, sklad MO...</vt:lpstr>
      <vt:lpstr>002 - Skladiště MO (60003...</vt:lpstr>
      <vt:lpstr>003 - Obyt. budova č.p. 1...</vt:lpstr>
      <vt:lpstr>004 - Odstranění zpevněné...</vt:lpstr>
      <vt:lpstr>'001 - Kanceláře, sklad MO...'!Názvy_tisku</vt:lpstr>
      <vt:lpstr>'001 - Oprava železničního...'!Názvy_tisku</vt:lpstr>
      <vt:lpstr>'002 - Oprava železničního...'!Názvy_tisku</vt:lpstr>
      <vt:lpstr>'002 - Skladiště MO (60003...'!Názvy_tisku</vt:lpstr>
      <vt:lpstr>'003 - Obyt. budova č.p. 1...'!Názvy_tisku</vt:lpstr>
      <vt:lpstr>'003 - Oprava žel. svršku ...'!Názvy_tisku</vt:lpstr>
      <vt:lpstr>'004 - Odstranění zpevněné...'!Názvy_tisku</vt:lpstr>
      <vt:lpstr>'006 - VRN'!Názvy_tisku</vt:lpstr>
      <vt:lpstr>'01 - Oprava kolejového roštu'!Názvy_tisku</vt:lpstr>
      <vt:lpstr>'01 - Oprava P2113'!Názvy_tisku</vt:lpstr>
      <vt:lpstr>'02 - Oprava P2100'!Názvy_tisku</vt:lpstr>
      <vt:lpstr>'02 - P2101'!Názvy_tisku</vt:lpstr>
      <vt:lpstr>'03 - P2102'!Názvy_tisku</vt:lpstr>
      <vt:lpstr>'04 - GPK'!Názvy_tisku</vt:lpstr>
      <vt:lpstr>'Rekapitulace stavby'!Názvy_tisku</vt:lpstr>
      <vt:lpstr>'001 - Kanceláře, sklad MO...'!Oblast_tisku</vt:lpstr>
      <vt:lpstr>'001 - Oprava železničního...'!Oblast_tisku</vt:lpstr>
      <vt:lpstr>'002 - Oprava železničního...'!Oblast_tisku</vt:lpstr>
      <vt:lpstr>'002 - Skladiště MO (60003...'!Oblast_tisku</vt:lpstr>
      <vt:lpstr>'003 - Obyt. budova č.p. 1...'!Oblast_tisku</vt:lpstr>
      <vt:lpstr>'003 - Oprava žel. svršku ...'!Oblast_tisku</vt:lpstr>
      <vt:lpstr>'004 - Odstranění zpevněné...'!Oblast_tisku</vt:lpstr>
      <vt:lpstr>'006 - VRN'!Oblast_tisku</vt:lpstr>
      <vt:lpstr>'01 - Oprava kolejového roštu'!Oblast_tisku</vt:lpstr>
      <vt:lpstr>'01 - Oprava P2113'!Oblast_tisku</vt:lpstr>
      <vt:lpstr>'02 - Oprava P2100'!Oblast_tisku</vt:lpstr>
      <vt:lpstr>'02 - P2101'!Oblast_tisku</vt:lpstr>
      <vt:lpstr>'03 - P2102'!Oblast_tisku</vt:lpstr>
      <vt:lpstr>'04 - GPK'!Oblast_tisku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Marušák Jan</dc:creator>
  <cp:lastModifiedBy>Marušák Jan</cp:lastModifiedBy>
  <dcterms:created xsi:type="dcterms:W3CDTF">2021-04-15T05:39:44Z</dcterms:created>
  <dcterms:modified xsi:type="dcterms:W3CDTF">2021-04-21T07:50:09Z</dcterms:modified>
</cp:coreProperties>
</file>